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335" yWindow="-15" windowWidth="18480" windowHeight="12720" tabRatio="876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  <sheet name="Sheet1" sheetId="8" r:id="rId8"/>
  </sheets>
  <definedNames>
    <definedName name="_xlnm.Print_Titles" localSheetId="1">'Prihodi i rashodi prema ekonoms'!$1:$9</definedName>
  </definedNames>
  <calcPr calcId="125725"/>
</workbook>
</file>

<file path=xl/calcChain.xml><?xml version="1.0" encoding="utf-8"?>
<calcChain xmlns="http://schemas.openxmlformats.org/spreadsheetml/2006/main">
  <c r="I30" i="7"/>
  <c r="I29" s="1"/>
  <c r="J31"/>
  <c r="J32"/>
  <c r="J33"/>
  <c r="I35"/>
  <c r="I34" s="1"/>
  <c r="I21" s="1"/>
  <c r="I20" s="1"/>
  <c r="J36"/>
  <c r="J37"/>
  <c r="J38"/>
  <c r="I40"/>
  <c r="J41"/>
  <c r="J40" s="1"/>
  <c r="I42"/>
  <c r="J43"/>
  <c r="J42" s="1"/>
  <c r="I45"/>
  <c r="I26" s="1"/>
  <c r="I25" s="1"/>
  <c r="J46"/>
  <c r="J45" s="1"/>
  <c r="J26" s="1"/>
  <c r="J25" s="1"/>
  <c r="I50"/>
  <c r="I49" s="1"/>
  <c r="I48" s="1"/>
  <c r="I47" s="1"/>
  <c r="J51"/>
  <c r="J50" s="1"/>
  <c r="J49" s="1"/>
  <c r="J48" s="1"/>
  <c r="J47" s="1"/>
  <c r="I55"/>
  <c r="I54" s="1"/>
  <c r="I53" s="1"/>
  <c r="I52" s="1"/>
  <c r="J56"/>
  <c r="J57"/>
  <c r="I61"/>
  <c r="I60" s="1"/>
  <c r="J62"/>
  <c r="J61" s="1"/>
  <c r="J60" s="1"/>
  <c r="I64"/>
  <c r="I63" s="1"/>
  <c r="J65"/>
  <c r="J64" s="1"/>
  <c r="J63" s="1"/>
  <c r="I67"/>
  <c r="J68"/>
  <c r="J67" s="1"/>
  <c r="I69"/>
  <c r="J70"/>
  <c r="J69" s="1"/>
  <c r="I72"/>
  <c r="I71" s="1"/>
  <c r="J73"/>
  <c r="J72" s="1"/>
  <c r="J71" s="1"/>
  <c r="C31" i="3"/>
  <c r="D30" i="1"/>
  <c r="B30"/>
  <c r="D17" i="2"/>
  <c r="D20" i="3"/>
  <c r="B20"/>
  <c r="C21"/>
  <c r="C17" i="2" s="1"/>
  <c r="J66" i="7" l="1"/>
  <c r="J59" s="1"/>
  <c r="J58" s="1"/>
  <c r="J35"/>
  <c r="J34" s="1"/>
  <c r="J21" s="1"/>
  <c r="J20" s="1"/>
  <c r="I66"/>
  <c r="I59" s="1"/>
  <c r="I58" s="1"/>
  <c r="J30"/>
  <c r="J29" s="1"/>
  <c r="J55"/>
  <c r="J54" s="1"/>
  <c r="J53" s="1"/>
  <c r="J52" s="1"/>
  <c r="J24"/>
  <c r="I24"/>
  <c r="I23"/>
  <c r="I22" s="1"/>
  <c r="J23"/>
  <c r="J39"/>
  <c r="J19"/>
  <c r="J18" s="1"/>
  <c r="I19"/>
  <c r="I18" s="1"/>
  <c r="I17"/>
  <c r="I16" s="1"/>
  <c r="J44"/>
  <c r="I44"/>
  <c r="I39"/>
  <c r="I28" s="1"/>
  <c r="I27" s="1"/>
  <c r="C20" i="3"/>
  <c r="D25" i="2"/>
  <c r="C25" s="1"/>
  <c r="D21"/>
  <c r="C21" s="1"/>
  <c r="C19" i="3"/>
  <c r="K69" i="7"/>
  <c r="D26" i="2"/>
  <c r="C26" s="1"/>
  <c r="D22"/>
  <c r="C22" s="1"/>
  <c r="D20"/>
  <c r="C20" s="1"/>
  <c r="C33" i="3"/>
  <c r="C32" s="1"/>
  <c r="C30"/>
  <c r="C29" s="1"/>
  <c r="C28"/>
  <c r="C27" s="1"/>
  <c r="C26"/>
  <c r="C25" s="1"/>
  <c r="C24"/>
  <c r="C23" s="1"/>
  <c r="C18"/>
  <c r="C16"/>
  <c r="C15" s="1"/>
  <c r="C14" i="2" s="1"/>
  <c r="C14" i="3"/>
  <c r="C13" s="1"/>
  <c r="C15" i="2" s="1"/>
  <c r="C12" i="3"/>
  <c r="C11" s="1"/>
  <c r="B23" i="2"/>
  <c r="D32" i="3"/>
  <c r="B32"/>
  <c r="D29"/>
  <c r="B29"/>
  <c r="D27"/>
  <c r="B27"/>
  <c r="D25"/>
  <c r="B25"/>
  <c r="D23"/>
  <c r="B23"/>
  <c r="B17"/>
  <c r="D17"/>
  <c r="D12" i="2" s="1"/>
  <c r="D15" i="3"/>
  <c r="D14" i="2" s="1"/>
  <c r="B15" i="3"/>
  <c r="D13"/>
  <c r="D15" i="2" s="1"/>
  <c r="B13" i="3"/>
  <c r="D11"/>
  <c r="B11"/>
  <c r="B10" s="1"/>
  <c r="J17" i="7" l="1"/>
  <c r="J16" s="1"/>
  <c r="J28"/>
  <c r="J27" s="1"/>
  <c r="I15"/>
  <c r="I14" s="1"/>
  <c r="I13" s="1"/>
  <c r="I12" s="1"/>
  <c r="J22"/>
  <c r="C17" i="3"/>
  <c r="C12" i="2" s="1"/>
  <c r="D16"/>
  <c r="D11" s="1"/>
  <c r="D10" i="3"/>
  <c r="C16" i="2"/>
  <c r="C23"/>
  <c r="D23"/>
  <c r="D22" i="3"/>
  <c r="C22"/>
  <c r="B22"/>
  <c r="J15" i="7" l="1"/>
  <c r="J14" s="1"/>
  <c r="J13" s="1"/>
  <c r="J12" s="1"/>
  <c r="C10" i="3"/>
  <c r="K42" i="7"/>
  <c r="K24" s="1"/>
  <c r="K72"/>
  <c r="K71" s="1"/>
  <c r="K67"/>
  <c r="K66" s="1"/>
  <c r="K64"/>
  <c r="K63"/>
  <c r="K61"/>
  <c r="K60" s="1"/>
  <c r="K19" s="1"/>
  <c r="K18" s="1"/>
  <c r="K55"/>
  <c r="K54" s="1"/>
  <c r="K50"/>
  <c r="K49" s="1"/>
  <c r="K48" s="1"/>
  <c r="K47" s="1"/>
  <c r="K45"/>
  <c r="K40"/>
  <c r="K35"/>
  <c r="K34" s="1"/>
  <c r="K30"/>
  <c r="K29" s="1"/>
  <c r="B10" i="5"/>
  <c r="C10"/>
  <c r="D10"/>
  <c r="B16" i="1"/>
  <c r="C16"/>
  <c r="D16"/>
  <c r="B19" i="2"/>
  <c r="C19"/>
  <c r="D19"/>
  <c r="B11"/>
  <c r="C11"/>
  <c r="D12" i="1"/>
  <c r="K39" i="7" l="1"/>
  <c r="B12" i="1"/>
  <c r="B14" s="1"/>
  <c r="B10" i="2"/>
  <c r="B15" i="1"/>
  <c r="B17" s="1"/>
  <c r="B12" i="4" s="1"/>
  <c r="B11" s="1"/>
  <c r="B10" s="1"/>
  <c r="B18" i="2"/>
  <c r="C15" i="1"/>
  <c r="C17" s="1"/>
  <c r="C12" i="4" s="1"/>
  <c r="C11" s="1"/>
  <c r="C10" s="1"/>
  <c r="C18" i="2"/>
  <c r="D14" i="1"/>
  <c r="D10" i="2"/>
  <c r="C12" i="1"/>
  <c r="C14" s="1"/>
  <c r="C10" i="2"/>
  <c r="K59" i="7"/>
  <c r="K58" s="1"/>
  <c r="K23"/>
  <c r="K22" s="1"/>
  <c r="K21"/>
  <c r="K20" s="1"/>
  <c r="K44"/>
  <c r="K26"/>
  <c r="K25" s="1"/>
  <c r="D15" i="1"/>
  <c r="D18" i="2"/>
  <c r="K53" i="7"/>
  <c r="K52" s="1"/>
  <c r="K17"/>
  <c r="K16" s="1"/>
  <c r="K28" l="1"/>
  <c r="K27" s="1"/>
  <c r="K15"/>
  <c r="K14" s="1"/>
  <c r="K13" s="1"/>
  <c r="K12" s="1"/>
  <c r="D17" i="1"/>
  <c r="D12" i="4" s="1"/>
  <c r="D11" s="1"/>
  <c r="D10" s="1"/>
  <c r="C18" i="1" l="1"/>
  <c r="C25" s="1"/>
  <c r="D18"/>
  <c r="D25" s="1"/>
  <c r="B18" l="1"/>
  <c r="B25" s="1"/>
</calcChain>
</file>

<file path=xl/sharedStrings.xml><?xml version="1.0" encoding="utf-8"?>
<sst xmlns="http://schemas.openxmlformats.org/spreadsheetml/2006/main" count="246" uniqueCount="105">
  <si>
    <t>Etnografski muzej Split</t>
  </si>
  <si>
    <t/>
  </si>
  <si>
    <t>21000 Split</t>
  </si>
  <si>
    <t>OIB: 87291243639</t>
  </si>
  <si>
    <t>Račun / opis</t>
  </si>
  <si>
    <t>1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</si>
  <si>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</si>
  <si>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</si>
  <si>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</si>
  <si>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</si>
  <si>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</si>
  <si>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</si>
  <si>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</si>
  <si>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8 Primici od financijske imovine i zaduživanja</t>
  </si>
  <si>
    <t>5 Izdaci za financijsku imovinu i otplate zajmova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</si>
  <si>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</si>
  <si>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</si>
  <si>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</si>
  <si>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</si>
  <si>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67 Prihodi iz nadležnog proračuna i od HZZO-a temeljem ugovornih obveza</t>
  </si>
  <si>
    <t>31 Rashodi za zaposlene</t>
  </si>
  <si>
    <t>32 Materijalni rashodi</t>
  </si>
  <si>
    <t>34 Financijski rashodi</t>
  </si>
  <si>
    <t>42 Rashodi za nabavu proizvedene dugotrajne imovine</t>
  </si>
  <si>
    <t>45 Rashodi za dodatna ulaganja na nefinancijskoj imovini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</si>
  <si>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</si>
  <si>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</si>
  <si>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</si>
  <si>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</si>
  <si>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</si>
  <si>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OSTALI VLASTITI PRIHODI</t>
  </si>
  <si>
    <t>Izvor 4. PRIHODI ZA POSEBNE NAMJENE</t>
  </si>
  <si>
    <t>Izvor 4.3. OSTALI NAMJENSKI PRIHODI</t>
  </si>
  <si>
    <t>Izvor 5. POMOĆI</t>
  </si>
  <si>
    <t>Izvor 5.3. POMOĆI IZ DRŽAVNOG PRORAČUNA</t>
  </si>
  <si>
    <t xml:space="preserve"> SVEUKUPNI RASHODI</t>
  </si>
  <si>
    <t>Izvor 9. VIŠAK PRIHODA</t>
  </si>
  <si>
    <t>Izvor 9.4. PRIHODI ZA POSEBNE NAMJENE-PRENESENI REZULTAT</t>
  </si>
  <si>
    <t>Funkcijska klasifikacija 082 Službe kulture</t>
  </si>
  <si>
    <t>B. RAČUN ZADUŽIVANJA FINANCIRANJA</t>
  </si>
  <si>
    <t>Organizacijska klasifikacija</t>
  </si>
  <si>
    <t>Izvori</t>
  </si>
  <si>
    <t>Projekt/Aktivnost</t>
  </si>
  <si>
    <t>VRSTA RASHODA I IZDATAKA</t>
  </si>
  <si>
    <t>UKUPNO RASHODI I IZDATCI</t>
  </si>
  <si>
    <t>RAZDJEL 103 UPRAVNI ODJEL ZA DRUŠTVENE DJELATNOSTI</t>
  </si>
  <si>
    <t>GLAVA 10302 ODSJEK ZA KULTURU</t>
  </si>
  <si>
    <t>PROR. KORISNIK 29646 ETNOGRAFSKI MUZEJ</t>
  </si>
  <si>
    <t>3501</t>
  </si>
  <si>
    <t>Program: MUZEJSKO-GALERIJSKA I LIKOVNA DJELATNOST</t>
  </si>
  <si>
    <t>A350101</t>
  </si>
  <si>
    <t>Aktivnost: DJELATNOST GRADSKIH MUZEJA I GALERIJE UMJETNINA</t>
  </si>
  <si>
    <t>31</t>
  </si>
  <si>
    <t>Rashodi za zaposlene</t>
  </si>
  <si>
    <t>32</t>
  </si>
  <si>
    <t>Materijalni rashodi</t>
  </si>
  <si>
    <t>34</t>
  </si>
  <si>
    <t>Financijski rashodi</t>
  </si>
  <si>
    <t>3505</t>
  </si>
  <si>
    <t>Program: STRUČNA TIJELA I VIJEĆA</t>
  </si>
  <si>
    <t>A350501</t>
  </si>
  <si>
    <t>Aktivnost: UPRAVNA I KAZALIŠNA VIJEĆA</t>
  </si>
  <si>
    <t>3600</t>
  </si>
  <si>
    <t>Program: IZGRADNJA I ADAPTACIJA OBJEKATA U KULTURI</t>
  </si>
  <si>
    <t>K360008</t>
  </si>
  <si>
    <t>Kapitalni projekt: ETNOGRAFSKI MUZEJ</t>
  </si>
  <si>
    <t>45</t>
  </si>
  <si>
    <t>Rashodi za dodatna ulaganja na nefinancijskoj imovini</t>
  </si>
  <si>
    <t>3601</t>
  </si>
  <si>
    <t>Program: ULAGANJA U OPREMU I OTKUPI</t>
  </si>
  <si>
    <t>K360101</t>
  </si>
  <si>
    <t>Kapitalni projekt: KUPNJA KNJIGA I OPREME</t>
  </si>
  <si>
    <t>42</t>
  </si>
  <si>
    <t>Rashodi za nabavu proizvedene dugotrajne imovine</t>
  </si>
  <si>
    <t>Izvor 5.4. POMOĆI IZ ŽUPANIJSKOG PRORAČUNA</t>
  </si>
  <si>
    <t>Račun/Opis</t>
  </si>
  <si>
    <t>Funkcijska klasifikacija  SVEUKUPNI RASHODI</t>
  </si>
  <si>
    <t>Funkcijska klasifikacija 08 Rekreacija, kultura i religija</t>
  </si>
  <si>
    <t>Racun/Opis</t>
  </si>
  <si>
    <t xml:space="preserve"> NETO FINANCIRANJE</t>
  </si>
  <si>
    <t>RAČUN FINANCIRANJA</t>
  </si>
  <si>
    <t>Izvor 5.3. POMOĆI IZ ŽUPANIJSKOG PRORAČUNA</t>
  </si>
  <si>
    <t>41 Rashodi za nematerijalnu imovinu</t>
  </si>
  <si>
    <t>za 2025. godinu</t>
  </si>
  <si>
    <t>1. IZMJENA I DOPUNA FINANCIJSKOG PLANA ETNOGRAFSKOG MUZEJA SPLIT</t>
  </si>
  <si>
    <t>Tekući plan za 2025.</t>
  </si>
  <si>
    <t>Povećanje / smanjenje</t>
  </si>
  <si>
    <t>1. Rebalans za 2025.</t>
  </si>
  <si>
    <t>I. OPĆI DIO</t>
  </si>
  <si>
    <t>A. RAČUN PRIHODA I RASHODA PREMA EKONOMSKOJ KLASIFIKACIJI</t>
  </si>
  <si>
    <t>SVEUKUPNI PRIHODI</t>
  </si>
  <si>
    <t>SVEUKUPNI RASHODI</t>
  </si>
  <si>
    <t>Izvor  9.4.1 PRIHODI ZA POSEBNE NAMJENE-PRENESENI REZULTAT-PK</t>
  </si>
  <si>
    <t>92 Rezultat poslovanja - Prihodi za posebne namjene - višak</t>
  </si>
  <si>
    <t>B. SAŽETAK RAČUNA FINANCIRANJA</t>
  </si>
  <si>
    <t>A. SAŽETAK RAČUNA PRIHODA I RASHODA</t>
  </si>
  <si>
    <t>C. PRENESENI VIŠAK ILI PRENESENI MANJAK</t>
  </si>
  <si>
    <t>PRIJENOS VIŠKA/MANJKA IZ PRETHODNE(IH) GODINE</t>
  </si>
  <si>
    <t>PRIJENOS VIŠKA/MANJKA U SLJEDEĆE RAZDOBLJE</t>
  </si>
  <si>
    <t>VIŠAK/MANJAK + NETO FINANCIRANJE + PRIJENOS VIŠKA/MANJKA IZ PRETHODNE(IH) GODINE – PRIJENOS VIŠKA/MANJKA U SLJEDEĆE RAZDOBLJE</t>
  </si>
  <si>
    <t>D. VIŠEGODIŠNJI PLAN URAVNOTEŽENJA</t>
  </si>
  <si>
    <t>VIŠAK/MANJAK IZ PRETHODNE(IH) GODINE KOJI ĆE SE RASPOREDITI/POKRITI</t>
  </si>
  <si>
    <t>VIŠAK/MANJAK TEKUĆE GODINE</t>
  </si>
  <si>
    <t>Iza Vestibula 4</t>
  </si>
  <si>
    <t>II. POSEBNI DIO</t>
  </si>
</sst>
</file>

<file path=xl/styles.xml><?xml version="1.0" encoding="utf-8"?>
<styleSheet xmlns="http://schemas.openxmlformats.org/spreadsheetml/2006/main">
  <numFmts count="1">
    <numFmt numFmtId="164" formatCode="d\.m\.yyyy"/>
  </numFmts>
  <fonts count="28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4"/>
      <name val="Arial"/>
      <family val="2"/>
    </font>
    <font>
      <sz val="1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/>
    <xf numFmtId="0" fontId="7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22" fillId="0" borderId="0" xfId="0" applyFont="1"/>
    <xf numFmtId="0" fontId="0" fillId="0" borderId="0" xfId="0" applyAlignment="1"/>
    <xf numFmtId="0" fontId="0" fillId="0" borderId="0" xfId="0"/>
    <xf numFmtId="164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left"/>
    </xf>
    <xf numFmtId="0" fontId="0" fillId="0" borderId="0" xfId="0"/>
    <xf numFmtId="0" fontId="3" fillId="3" borderId="0" xfId="0" applyFont="1" applyFill="1" applyBorder="1" applyAlignment="1" applyProtection="1">
      <alignment horizontal="center"/>
    </xf>
    <xf numFmtId="0" fontId="4" fillId="0" borderId="0" xfId="0" applyFont="1"/>
    <xf numFmtId="164" fontId="0" fillId="0" borderId="0" xfId="0" applyNumberFormat="1" applyFont="1" applyBorder="1" applyAlignment="1" applyProtection="1"/>
    <xf numFmtId="0" fontId="5" fillId="0" borderId="0" xfId="0" applyFont="1"/>
    <xf numFmtId="4" fontId="1" fillId="0" borderId="0" xfId="0" applyNumberFormat="1" applyFont="1" applyBorder="1" applyAlignment="1" applyProtection="1"/>
    <xf numFmtId="10" fontId="0" fillId="0" borderId="0" xfId="0" applyNumberFormat="1" applyAlignment="1"/>
    <xf numFmtId="0" fontId="3" fillId="3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4" fontId="5" fillId="0" borderId="0" xfId="0" applyNumberFormat="1" applyFont="1" applyBorder="1" applyAlignment="1" applyProtection="1"/>
    <xf numFmtId="4" fontId="23" fillId="0" borderId="0" xfId="0" applyNumberFormat="1" applyFont="1" applyBorder="1" applyAlignment="1" applyProtection="1"/>
    <xf numFmtId="10" fontId="23" fillId="0" borderId="0" xfId="0" applyNumberFormat="1" applyFont="1" applyAlignment="1"/>
    <xf numFmtId="0" fontId="23" fillId="0" borderId="0" xfId="0" applyFont="1"/>
    <xf numFmtId="0" fontId="23" fillId="0" borderId="0" xfId="0" applyFont="1" applyAlignment="1"/>
    <xf numFmtId="4" fontId="11" fillId="3" borderId="0" xfId="0" applyNumberFormat="1" applyFont="1" applyFill="1" applyBorder="1" applyAlignment="1" applyProtection="1"/>
    <xf numFmtId="4" fontId="9" fillId="4" borderId="0" xfId="0" applyNumberFormat="1" applyFont="1" applyFill="1" applyBorder="1" applyAlignment="1" applyProtection="1"/>
    <xf numFmtId="4" fontId="10" fillId="5" borderId="0" xfId="0" applyNumberFormat="1" applyFont="1" applyFill="1" applyBorder="1" applyAlignment="1" applyProtection="1"/>
    <xf numFmtId="4" fontId="1" fillId="5" borderId="0" xfId="0" applyNumberFormat="1" applyFont="1" applyFill="1" applyBorder="1" applyAlignment="1" applyProtection="1"/>
    <xf numFmtId="0" fontId="0" fillId="0" borderId="0" xfId="0" applyFont="1" applyBorder="1" applyAlignment="1" applyProtection="1"/>
    <xf numFmtId="4" fontId="13" fillId="11" borderId="0" xfId="0" applyNumberFormat="1" applyFont="1" applyFill="1" applyBorder="1" applyAlignment="1" applyProtection="1"/>
    <xf numFmtId="4" fontId="13" fillId="7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4" fontId="3" fillId="3" borderId="0" xfId="0" applyNumberFormat="1" applyFont="1" applyFill="1" applyBorder="1" applyAlignment="1" applyProtection="1"/>
    <xf numFmtId="4" fontId="15" fillId="0" borderId="0" xfId="0" applyNumberFormat="1" applyFont="1" applyBorder="1" applyAlignment="1" applyProtection="1"/>
    <xf numFmtId="4" fontId="20" fillId="2" borderId="0" xfId="0" applyNumberFormat="1" applyFont="1" applyFill="1" applyBorder="1" applyAlignment="1" applyProtection="1"/>
    <xf numFmtId="4" fontId="19" fillId="8" borderId="0" xfId="0" applyNumberFormat="1" applyFont="1" applyFill="1" applyBorder="1" applyAlignment="1" applyProtection="1"/>
    <xf numFmtId="4" fontId="21" fillId="9" borderId="0" xfId="0" applyNumberFormat="1" applyFont="1" applyFill="1" applyBorder="1" applyAlignment="1" applyProtection="1"/>
    <xf numFmtId="4" fontId="19" fillId="10" borderId="0" xfId="0" applyNumberFormat="1" applyFont="1" applyFill="1" applyBorder="1" applyAlignment="1" applyProtection="1"/>
    <xf numFmtId="4" fontId="19" fillId="5" borderId="0" xfId="0" applyNumberFormat="1" applyFont="1" applyFill="1" applyBorder="1" applyAlignment="1" applyProtection="1"/>
    <xf numFmtId="4" fontId="19" fillId="0" borderId="0" xfId="0" applyNumberFormat="1" applyFont="1" applyBorder="1" applyAlignment="1" applyProtection="1"/>
    <xf numFmtId="4" fontId="3" fillId="3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ont="1" applyBorder="1" applyAlignment="1" applyProtection="1">
      <alignment horizontal="center"/>
    </xf>
    <xf numFmtId="0" fontId="19" fillId="6" borderId="0" xfId="0" applyFont="1" applyFill="1" applyAlignment="1">
      <alignment horizontal="center"/>
    </xf>
    <xf numFmtId="0" fontId="0" fillId="0" borderId="0" xfId="0"/>
    <xf numFmtId="0" fontId="4" fillId="0" borderId="0" xfId="0" applyFont="1" applyBorder="1" applyAlignment="1" applyProtection="1"/>
    <xf numFmtId="0" fontId="0" fillId="0" borderId="0" xfId="0" applyBorder="1" applyAlignment="1" applyProtection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12" borderId="0" xfId="0" applyFont="1" applyFill="1" applyBorder="1" applyAlignment="1" applyProtection="1">
      <alignment horizontal="center"/>
    </xf>
    <xf numFmtId="0" fontId="26" fillId="0" borderId="0" xfId="0" applyFont="1" applyBorder="1" applyAlignment="1" applyProtection="1"/>
    <xf numFmtId="4" fontId="23" fillId="0" borderId="0" xfId="0" applyNumberFormat="1" applyFont="1"/>
    <xf numFmtId="4" fontId="1" fillId="13" borderId="0" xfId="0" applyNumberFormat="1" applyFont="1" applyFill="1" applyBorder="1" applyAlignment="1" applyProtection="1"/>
    <xf numFmtId="0" fontId="3" fillId="3" borderId="0" xfId="0" applyFont="1" applyFill="1" applyAlignment="1">
      <alignment horizontal="left"/>
    </xf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3" fillId="0" borderId="0" xfId="0" applyFont="1"/>
    <xf numFmtId="0" fontId="5" fillId="0" borderId="0" xfId="0" applyFont="1"/>
    <xf numFmtId="0" fontId="11" fillId="3" borderId="0" xfId="0" applyFont="1" applyFill="1" applyBorder="1" applyAlignment="1" applyProtection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Font="1" applyBorder="1" applyAlignment="1" applyProtection="1">
      <alignment horizontal="left"/>
    </xf>
    <xf numFmtId="0" fontId="10" fillId="5" borderId="0" xfId="0" applyFont="1" applyFill="1" applyBorder="1" applyAlignment="1" applyProtection="1"/>
    <xf numFmtId="0" fontId="9" fillId="4" borderId="0" xfId="0" applyFont="1" applyFill="1" applyBorder="1" applyAlignment="1" applyProtection="1"/>
    <xf numFmtId="0" fontId="1" fillId="5" borderId="0" xfId="0" applyFont="1" applyFill="1" applyBorder="1" applyAlignment="1" applyProtection="1"/>
    <xf numFmtId="0" fontId="8" fillId="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3" fillId="11" borderId="0" xfId="0" applyFont="1" applyFill="1" applyBorder="1" applyAlignment="1" applyProtection="1"/>
    <xf numFmtId="0" fontId="13" fillId="7" borderId="0" xfId="0" applyFont="1" applyFill="1" applyBorder="1" applyAlignment="1" applyProtection="1"/>
    <xf numFmtId="0" fontId="1" fillId="13" borderId="0" xfId="0" applyFont="1" applyFill="1" applyBorder="1" applyAlignment="1" applyProtection="1"/>
    <xf numFmtId="0" fontId="1" fillId="2" borderId="0" xfId="0" applyFont="1" applyFill="1" applyAlignment="1">
      <alignment horizontal="center" vertical="center"/>
    </xf>
    <xf numFmtId="0" fontId="15" fillId="0" borderId="0" xfId="0" applyFont="1"/>
    <xf numFmtId="0" fontId="3" fillId="3" borderId="0" xfId="0" applyFont="1" applyFill="1" applyBorder="1" applyAlignment="1" applyProtection="1"/>
    <xf numFmtId="0" fontId="17" fillId="2" borderId="0" xfId="0" applyFont="1" applyFill="1" applyAlignment="1">
      <alignment horizontal="center" vertical="center"/>
    </xf>
    <xf numFmtId="4" fontId="3" fillId="3" borderId="0" xfId="0" applyNumberFormat="1" applyFont="1" applyFill="1" applyAlignme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4" borderId="0" xfId="0" applyFont="1" applyFill="1" applyBorder="1" applyAlignment="1" applyProtection="1"/>
    <xf numFmtId="0" fontId="27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5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1" fillId="8" borderId="0" xfId="0" applyFont="1" applyFill="1" applyBorder="1" applyAlignment="1" applyProtection="1">
      <alignment horizontal="left"/>
    </xf>
    <xf numFmtId="0" fontId="19" fillId="6" borderId="0" xfId="0" applyFont="1" applyFill="1" applyAlignment="1">
      <alignment horizontal="center"/>
    </xf>
    <xf numFmtId="0" fontId="21" fillId="9" borderId="0" xfId="0" applyFont="1" applyFill="1" applyBorder="1" applyAlignment="1" applyProtection="1">
      <alignment horizontal="left"/>
    </xf>
    <xf numFmtId="0" fontId="19" fillId="8" borderId="0" xfId="0" applyFont="1" applyFill="1" applyBorder="1" applyAlignment="1" applyProtection="1">
      <alignment horizontal="left"/>
    </xf>
    <xf numFmtId="0" fontId="24" fillId="9" borderId="0" xfId="0" applyFont="1" applyFill="1" applyBorder="1" applyAlignment="1" applyProtection="1">
      <alignment horizontal="left"/>
    </xf>
    <xf numFmtId="0" fontId="19" fillId="10" borderId="0" xfId="0" applyFont="1" applyFill="1" applyBorder="1" applyAlignment="1" applyProtection="1">
      <alignment horizontal="left"/>
    </xf>
    <xf numFmtId="0" fontId="1" fillId="10" borderId="0" xfId="0" applyFont="1" applyFill="1" applyBorder="1" applyAlignment="1" applyProtection="1">
      <alignment horizontal="left"/>
    </xf>
    <xf numFmtId="0" fontId="19" fillId="5" borderId="0" xfId="0" applyFont="1" applyFill="1" applyBorder="1" applyAlignment="1" applyProtection="1">
      <alignment horizontal="left"/>
    </xf>
    <xf numFmtId="0" fontId="1" fillId="5" borderId="0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="60" zoomScaleNormal="60" workbookViewId="0">
      <selection activeCell="A37" sqref="A37"/>
    </sheetView>
  </sheetViews>
  <sheetFormatPr defaultRowHeight="12.75"/>
  <cols>
    <col min="1" max="1" width="77" style="12" customWidth="1"/>
    <col min="2" max="4" width="11.5703125" style="12" customWidth="1"/>
    <col min="5" max="5" width="10" style="12" customWidth="1"/>
    <col min="8" max="8" width="14.42578125" bestFit="1" customWidth="1"/>
  </cols>
  <sheetData>
    <row r="1" spans="1:8">
      <c r="A1" s="8" t="s">
        <v>0</v>
      </c>
      <c r="D1" s="83"/>
      <c r="E1" s="15"/>
      <c r="G1" s="10"/>
      <c r="H1" s="11"/>
    </row>
    <row r="2" spans="1:8">
      <c r="A2" s="8" t="s">
        <v>103</v>
      </c>
    </row>
    <row r="3" spans="1:8">
      <c r="A3" s="59" t="s">
        <v>2</v>
      </c>
    </row>
    <row r="4" spans="1:8">
      <c r="A4" s="59" t="s">
        <v>3</v>
      </c>
    </row>
    <row r="5" spans="1:8" s="1" customFormat="1" ht="18">
      <c r="A5" s="84" t="s">
        <v>84</v>
      </c>
      <c r="B5" s="84"/>
      <c r="C5" s="84"/>
      <c r="D5" s="84"/>
      <c r="E5" s="14"/>
    </row>
    <row r="6" spans="1:8" ht="15.75">
      <c r="A6" s="85" t="s">
        <v>83</v>
      </c>
      <c r="B6" s="85"/>
      <c r="C6" s="85"/>
      <c r="D6" s="85"/>
    </row>
    <row r="7" spans="1:8" s="46" customFormat="1">
      <c r="A7" s="51"/>
      <c r="B7" s="47"/>
      <c r="C7" s="47"/>
      <c r="D7" s="47"/>
    </row>
    <row r="8" spans="1:8" s="46" customFormat="1">
      <c r="A8" s="86" t="s">
        <v>88</v>
      </c>
      <c r="B8" s="86"/>
      <c r="C8" s="86"/>
      <c r="D8" s="86"/>
    </row>
    <row r="10" spans="1:8" s="21" customFormat="1" ht="25.5">
      <c r="A10" s="60" t="s">
        <v>4</v>
      </c>
      <c r="B10" s="20" t="s">
        <v>85</v>
      </c>
      <c r="C10" s="20" t="s">
        <v>86</v>
      </c>
      <c r="D10" s="20" t="s">
        <v>87</v>
      </c>
    </row>
    <row r="11" spans="1:8">
      <c r="A11" s="57" t="s">
        <v>95</v>
      </c>
      <c r="B11" s="13">
        <v>1</v>
      </c>
      <c r="C11" s="13">
        <v>2</v>
      </c>
      <c r="D11" s="13">
        <v>3</v>
      </c>
      <c r="E11" s="8"/>
    </row>
    <row r="12" spans="1:8">
      <c r="A12" s="58" t="s">
        <v>6</v>
      </c>
      <c r="B12" s="17">
        <f>'Prihodi i rashodi prema ekonoms'!B11</f>
        <v>943890</v>
      </c>
      <c r="C12" s="17">
        <f>'Prihodi i rashodi prema ekonoms'!C11</f>
        <v>-46607</v>
      </c>
      <c r="D12" s="17">
        <f>'Prihodi i rashodi prema ekonoms'!D11</f>
        <v>897283</v>
      </c>
      <c r="E12" s="18"/>
    </row>
    <row r="13" spans="1:8">
      <c r="A13" s="58" t="s">
        <v>7</v>
      </c>
      <c r="B13" s="17">
        <v>0</v>
      </c>
      <c r="C13" s="17">
        <v>0</v>
      </c>
      <c r="D13" s="17">
        <v>0</v>
      </c>
      <c r="E13" s="8"/>
    </row>
    <row r="14" spans="1:8">
      <c r="A14" s="58" t="s">
        <v>8</v>
      </c>
      <c r="B14" s="17">
        <f>SUM(B12:B13)</f>
        <v>943890</v>
      </c>
      <c r="C14" s="17">
        <f>SUM(C12:C13)</f>
        <v>-46607</v>
      </c>
      <c r="D14" s="17">
        <f>SUM(D12:D13)</f>
        <v>897283</v>
      </c>
      <c r="E14" s="18"/>
    </row>
    <row r="15" spans="1:8">
      <c r="A15" s="58" t="s">
        <v>9</v>
      </c>
      <c r="B15" s="17">
        <f>'Prihodi i rashodi prema ekonoms'!B19</f>
        <v>724620</v>
      </c>
      <c r="C15" s="17">
        <f>'Prihodi i rashodi prema ekonoms'!C19</f>
        <v>140563</v>
      </c>
      <c r="D15" s="17">
        <f>'Prihodi i rashodi prema ekonoms'!D19</f>
        <v>865183</v>
      </c>
      <c r="E15" s="18"/>
    </row>
    <row r="16" spans="1:8">
      <c r="A16" s="58" t="s">
        <v>10</v>
      </c>
      <c r="B16" s="17">
        <f>'Prihodi i rashodi prema ekonoms'!B23</f>
        <v>219270</v>
      </c>
      <c r="C16" s="17">
        <f>'Prihodi i rashodi prema ekonoms'!C23</f>
        <v>-187170</v>
      </c>
      <c r="D16" s="17">
        <f>'Prihodi i rashodi prema ekonoms'!D23</f>
        <v>32100</v>
      </c>
      <c r="E16" s="18"/>
    </row>
    <row r="17" spans="1:5">
      <c r="A17" s="58" t="s">
        <v>11</v>
      </c>
      <c r="B17" s="17">
        <f>SUM(B15:B16)</f>
        <v>943890</v>
      </c>
      <c r="C17" s="17">
        <f>SUM(C15:C16)</f>
        <v>-46607</v>
      </c>
      <c r="D17" s="17">
        <f>SUM(D15:D16)</f>
        <v>897283</v>
      </c>
      <c r="E17" s="18"/>
    </row>
    <row r="18" spans="1:5">
      <c r="A18" s="58" t="s">
        <v>12</v>
      </c>
      <c r="B18" s="17">
        <f>B14-B17</f>
        <v>0</v>
      </c>
      <c r="C18" s="17">
        <f t="shared" ref="C18:D18" si="0">C14-C17</f>
        <v>0</v>
      </c>
      <c r="D18" s="17">
        <f t="shared" si="0"/>
        <v>0</v>
      </c>
      <c r="E18" s="18"/>
    </row>
    <row r="19" spans="1:5">
      <c r="A19" s="57" t="s">
        <v>94</v>
      </c>
      <c r="B19" s="19" t="s">
        <v>1</v>
      </c>
      <c r="C19" s="19" t="s">
        <v>1</v>
      </c>
      <c r="D19" s="19"/>
      <c r="E19" s="8"/>
    </row>
    <row r="20" spans="1:5">
      <c r="A20" s="58" t="s">
        <v>13</v>
      </c>
      <c r="B20" s="17">
        <v>0</v>
      </c>
      <c r="C20" s="17">
        <v>0</v>
      </c>
      <c r="D20" s="17">
        <v>0</v>
      </c>
      <c r="E20" s="18"/>
    </row>
    <row r="21" spans="1:5">
      <c r="A21" s="58" t="s">
        <v>14</v>
      </c>
      <c r="B21" s="17">
        <v>0</v>
      </c>
      <c r="C21" s="17">
        <v>0</v>
      </c>
      <c r="D21" s="17">
        <v>0</v>
      </c>
      <c r="E21" s="18"/>
    </row>
    <row r="22" spans="1:5" s="59" customFormat="1">
      <c r="A22" s="57" t="s">
        <v>96</v>
      </c>
      <c r="B22" s="79"/>
      <c r="C22" s="19" t="s">
        <v>1</v>
      </c>
      <c r="D22" s="19"/>
      <c r="E22" s="8"/>
    </row>
    <row r="23" spans="1:5" s="59" customFormat="1">
      <c r="A23" s="58" t="s">
        <v>97</v>
      </c>
      <c r="B23" s="17">
        <v>53538.27</v>
      </c>
      <c r="C23" s="17">
        <v>0</v>
      </c>
      <c r="D23" s="17">
        <v>53538.27</v>
      </c>
      <c r="E23" s="18"/>
    </row>
    <row r="24" spans="1:5" s="59" customFormat="1">
      <c r="A24" s="58" t="s">
        <v>98</v>
      </c>
      <c r="B24" s="17">
        <v>53538.27</v>
      </c>
      <c r="C24" s="17">
        <v>0</v>
      </c>
      <c r="D24" s="17">
        <v>33538.269999999997</v>
      </c>
      <c r="E24" s="18"/>
    </row>
    <row r="25" spans="1:5" s="59" customFormat="1" ht="24.75" customHeight="1">
      <c r="A25" s="80" t="s">
        <v>99</v>
      </c>
      <c r="B25" s="17">
        <f>B18+B20+B21+B23-B24</f>
        <v>0</v>
      </c>
      <c r="C25" s="17">
        <f t="shared" ref="C25:D25" si="1">C18+C20+C21+C23-C24</f>
        <v>0</v>
      </c>
      <c r="D25" s="17">
        <f t="shared" si="1"/>
        <v>20000</v>
      </c>
      <c r="E25" s="18"/>
    </row>
    <row r="26" spans="1:5" s="59" customFormat="1">
      <c r="A26" s="57" t="s">
        <v>100</v>
      </c>
      <c r="B26" s="19" t="s">
        <v>1</v>
      </c>
      <c r="C26" s="19" t="s">
        <v>1</v>
      </c>
      <c r="D26" s="19"/>
      <c r="E26" s="8"/>
    </row>
    <row r="27" spans="1:5" s="59" customFormat="1">
      <c r="A27" s="58" t="s">
        <v>97</v>
      </c>
      <c r="B27" s="17">
        <v>53538.27</v>
      </c>
      <c r="C27" s="17">
        <v>0</v>
      </c>
      <c r="D27" s="17">
        <v>53538.27</v>
      </c>
      <c r="E27" s="18"/>
    </row>
    <row r="28" spans="1:5" s="59" customFormat="1">
      <c r="A28" s="58" t="s">
        <v>101</v>
      </c>
      <c r="B28" s="17">
        <v>-20000</v>
      </c>
      <c r="C28" s="17">
        <v>0</v>
      </c>
      <c r="D28" s="17">
        <v>-20000</v>
      </c>
      <c r="E28" s="18"/>
    </row>
    <row r="29" spans="1:5" s="59" customFormat="1">
      <c r="A29" s="58" t="s">
        <v>102</v>
      </c>
      <c r="B29" s="17">
        <v>0</v>
      </c>
      <c r="C29" s="17"/>
      <c r="D29" s="17">
        <v>0</v>
      </c>
      <c r="E29" s="18"/>
    </row>
    <row r="30" spans="1:5" s="59" customFormat="1">
      <c r="A30" s="58" t="s">
        <v>98</v>
      </c>
      <c r="B30" s="17">
        <f>SUM(B27:B29)</f>
        <v>33538.269999999997</v>
      </c>
      <c r="C30" s="17"/>
      <c r="D30" s="17">
        <f>SUM(D27:D29)</f>
        <v>33538.269999999997</v>
      </c>
      <c r="E30" s="18"/>
    </row>
    <row r="31" spans="1:5">
      <c r="D31" s="22"/>
      <c r="E31" s="23"/>
    </row>
  </sheetData>
  <mergeCells count="3">
    <mergeCell ref="A5:D5"/>
    <mergeCell ref="A6:D6"/>
    <mergeCell ref="A8:D8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zoomScaleNormal="100" workbookViewId="0">
      <selection activeCell="A30" sqref="A30"/>
    </sheetView>
  </sheetViews>
  <sheetFormatPr defaultRowHeight="12.75"/>
  <cols>
    <col min="1" max="1" width="76.7109375" customWidth="1"/>
    <col min="2" max="4" width="11.7109375" customWidth="1"/>
    <col min="6" max="6" width="9.28515625" bestFit="1" customWidth="1"/>
  </cols>
  <sheetData>
    <row r="1" spans="1:5">
      <c r="A1" s="8" t="s">
        <v>0</v>
      </c>
      <c r="E1" s="15"/>
    </row>
    <row r="2" spans="1:5">
      <c r="A2" s="8" t="s">
        <v>103</v>
      </c>
    </row>
    <row r="3" spans="1:5">
      <c r="A3" s="59" t="s">
        <v>2</v>
      </c>
    </row>
    <row r="4" spans="1:5">
      <c r="A4" s="59" t="s">
        <v>3</v>
      </c>
    </row>
    <row r="5" spans="1:5" s="2" customFormat="1" ht="18">
      <c r="A5" s="84" t="s">
        <v>84</v>
      </c>
      <c r="B5" s="84"/>
      <c r="C5" s="84"/>
      <c r="D5" s="84"/>
    </row>
    <row r="6" spans="1:5" ht="15.75">
      <c r="A6" s="85" t="s">
        <v>83</v>
      </c>
      <c r="B6" s="85"/>
      <c r="C6" s="85"/>
      <c r="D6" s="85"/>
    </row>
    <row r="8" spans="1:5" ht="38.25" customHeight="1">
      <c r="A8" s="65" t="s">
        <v>4</v>
      </c>
      <c r="B8" s="20" t="s">
        <v>85</v>
      </c>
      <c r="C8" s="20" t="s">
        <v>86</v>
      </c>
      <c r="D8" s="20" t="s">
        <v>87</v>
      </c>
      <c r="E8" s="8"/>
    </row>
    <row r="9" spans="1:5" s="46" customFormat="1">
      <c r="A9" s="64" t="s">
        <v>89</v>
      </c>
      <c r="B9" s="53">
        <v>1</v>
      </c>
      <c r="C9" s="53">
        <v>2</v>
      </c>
      <c r="D9" s="53">
        <v>3</v>
      </c>
    </row>
    <row r="10" spans="1:5" s="46" customFormat="1">
      <c r="A10" s="63" t="s">
        <v>90</v>
      </c>
      <c r="B10" s="29">
        <f>B11</f>
        <v>943890</v>
      </c>
      <c r="C10" s="29">
        <f t="shared" ref="C10:D10" si="0">C11</f>
        <v>-46607</v>
      </c>
      <c r="D10" s="29">
        <f t="shared" si="0"/>
        <v>897283</v>
      </c>
    </row>
    <row r="11" spans="1:5">
      <c r="A11" s="62" t="s">
        <v>6</v>
      </c>
      <c r="B11" s="24">
        <f t="shared" ref="B11:C11" si="1">SUM(B12:B17)</f>
        <v>943890</v>
      </c>
      <c r="C11" s="24">
        <f t="shared" si="1"/>
        <v>-46607</v>
      </c>
      <c r="D11" s="24">
        <f>SUM(D12:D17)</f>
        <v>897283</v>
      </c>
      <c r="E11" s="18"/>
    </row>
    <row r="12" spans="1:5" s="27" customFormat="1">
      <c r="A12" s="61" t="s">
        <v>15</v>
      </c>
      <c r="B12" s="25">
        <v>19180</v>
      </c>
      <c r="C12" s="25">
        <f>'Prihodi i rashodi prema izvorim'!C17</f>
        <v>320</v>
      </c>
      <c r="D12" s="25">
        <f>'Prihodi i rashodi prema izvorim'!D17</f>
        <v>19500</v>
      </c>
      <c r="E12" s="26"/>
    </row>
    <row r="13" spans="1:5" s="27" customFormat="1">
      <c r="A13" s="61" t="s">
        <v>16</v>
      </c>
      <c r="B13" s="25"/>
      <c r="C13" s="25"/>
      <c r="D13" s="25"/>
      <c r="E13" s="28"/>
    </row>
    <row r="14" spans="1:5" s="61" customFormat="1">
      <c r="A14" s="61" t="s">
        <v>17</v>
      </c>
      <c r="B14" s="25">
        <v>35000</v>
      </c>
      <c r="C14" s="25">
        <f>'Prihodi i rashodi prema izvorim'!C15</f>
        <v>44000</v>
      </c>
      <c r="D14" s="25">
        <f>'Prihodi i rashodi prema izvorim'!D15</f>
        <v>79000</v>
      </c>
      <c r="E14" s="28"/>
    </row>
    <row r="15" spans="1:5" s="61" customFormat="1">
      <c r="A15" s="61" t="s">
        <v>18</v>
      </c>
      <c r="B15" s="25">
        <v>2400</v>
      </c>
      <c r="C15" s="25">
        <f>'Prihodi i rashodi prema izvorim'!C13</f>
        <v>0</v>
      </c>
      <c r="D15" s="25">
        <f>'Prihodi i rashodi prema izvorim'!D13</f>
        <v>2400</v>
      </c>
      <c r="E15" s="28"/>
    </row>
    <row r="16" spans="1:5" s="61" customFormat="1">
      <c r="A16" s="61" t="s">
        <v>19</v>
      </c>
      <c r="B16" s="25">
        <v>867310</v>
      </c>
      <c r="C16" s="25">
        <f>'Prihodi i rashodi prema izvorim'!C11</f>
        <v>-90927</v>
      </c>
      <c r="D16" s="25">
        <f>'Prihodi i rashodi prema izvorim'!D11</f>
        <v>776383</v>
      </c>
      <c r="E16" s="26"/>
    </row>
    <row r="17" spans="1:6" s="27" customFormat="1">
      <c r="A17" s="61" t="s">
        <v>93</v>
      </c>
      <c r="B17" s="25">
        <v>20000</v>
      </c>
      <c r="C17" s="25">
        <f>'Prihodi i rashodi prema izvorim'!C21</f>
        <v>0</v>
      </c>
      <c r="D17" s="25">
        <f>'Prihodi i rashodi prema izvorim'!D21</f>
        <v>20000</v>
      </c>
      <c r="E17" s="26"/>
    </row>
    <row r="18" spans="1:6" s="46" customFormat="1">
      <c r="A18" s="63" t="s">
        <v>91</v>
      </c>
      <c r="B18" s="29">
        <f>B19+B23</f>
        <v>943890</v>
      </c>
      <c r="C18" s="29">
        <f t="shared" ref="C18:D18" si="2">C19+C23</f>
        <v>-46607</v>
      </c>
      <c r="D18" s="29">
        <f t="shared" si="2"/>
        <v>897283</v>
      </c>
    </row>
    <row r="19" spans="1:6">
      <c r="A19" s="62" t="s">
        <v>9</v>
      </c>
      <c r="B19" s="24">
        <f t="shared" ref="B19:D19" si="3">SUM(B20:B22)</f>
        <v>724620</v>
      </c>
      <c r="C19" s="24">
        <f t="shared" si="3"/>
        <v>140563</v>
      </c>
      <c r="D19" s="24">
        <f t="shared" si="3"/>
        <v>865183</v>
      </c>
      <c r="E19" s="18"/>
    </row>
    <row r="20" spans="1:6" s="27" customFormat="1">
      <c r="A20" s="61" t="s">
        <v>20</v>
      </c>
      <c r="B20" s="25">
        <v>548810</v>
      </c>
      <c r="C20" s="25">
        <f>D20-B20</f>
        <v>105540</v>
      </c>
      <c r="D20" s="25">
        <f>'Izvršenje po programskoj klasif'!K31+'Izvršenje po programskoj klasif'!K36</f>
        <v>654350</v>
      </c>
      <c r="E20" s="26"/>
    </row>
    <row r="21" spans="1:6" s="27" customFormat="1">
      <c r="A21" s="61" t="s">
        <v>21</v>
      </c>
      <c r="B21" s="25">
        <v>172510</v>
      </c>
      <c r="C21" s="25">
        <f t="shared" ref="C21:C22" si="4">D21-B21</f>
        <v>37789</v>
      </c>
      <c r="D21" s="25">
        <f>'Izvršenje po programskoj klasif'!K32+'Izvršenje po programskoj klasif'!K37+'Izvršenje po programskoj klasif'!K41+'Izvršenje po programskoj klasif'!K43+'Izvršenje po programskoj klasif'!K46+'Izvršenje po programskoj klasif'!K51+'Izvršenje po programskoj klasif'!K56</f>
        <v>210299</v>
      </c>
      <c r="E21" s="26"/>
    </row>
    <row r="22" spans="1:6" s="27" customFormat="1">
      <c r="A22" s="61" t="s">
        <v>22</v>
      </c>
      <c r="B22" s="25">
        <v>3300</v>
      </c>
      <c r="C22" s="25">
        <f t="shared" si="4"/>
        <v>-2766</v>
      </c>
      <c r="D22" s="25">
        <f>'Izvršenje po programskoj klasif'!K33+'Izvršenje po programskoj klasif'!K38</f>
        <v>534</v>
      </c>
      <c r="E22" s="26"/>
      <c r="F22" s="55"/>
    </row>
    <row r="23" spans="1:6">
      <c r="A23" s="62" t="s">
        <v>10</v>
      </c>
      <c r="B23" s="24">
        <f t="shared" ref="B23:D23" si="5">SUM(B24:B26)</f>
        <v>219270</v>
      </c>
      <c r="C23" s="24">
        <f t="shared" si="5"/>
        <v>-187170</v>
      </c>
      <c r="D23" s="24">
        <f t="shared" si="5"/>
        <v>32100</v>
      </c>
      <c r="E23" s="18"/>
    </row>
    <row r="24" spans="1:6" s="27" customFormat="1">
      <c r="A24" s="61" t="s">
        <v>82</v>
      </c>
      <c r="B24" s="25"/>
      <c r="C24" s="25"/>
      <c r="D24" s="25"/>
      <c r="E24" s="26"/>
    </row>
    <row r="25" spans="1:6" s="27" customFormat="1">
      <c r="A25" s="61" t="s">
        <v>23</v>
      </c>
      <c r="B25" s="25">
        <v>19270</v>
      </c>
      <c r="C25" s="25">
        <f t="shared" ref="C25:C26" si="6">D25-B25</f>
        <v>12830</v>
      </c>
      <c r="D25" s="25">
        <f>'Izvršenje po programskoj klasif'!K62+'Izvršenje po programskoj klasif'!K65+'Izvršenje po programskoj klasif'!K68+'Izvršenje po programskoj klasif'!K73+'Izvršenje po programskoj klasif'!K70</f>
        <v>32100</v>
      </c>
      <c r="E25" s="26"/>
    </row>
    <row r="26" spans="1:6" s="27" customFormat="1">
      <c r="A26" s="61" t="s">
        <v>24</v>
      </c>
      <c r="B26" s="25">
        <v>200000</v>
      </c>
      <c r="C26" s="25">
        <f t="shared" si="6"/>
        <v>-200000</v>
      </c>
      <c r="D26" s="25">
        <f>'Izvršenje po programskoj klasif'!K57</f>
        <v>0</v>
      </c>
      <c r="E26" s="28"/>
    </row>
    <row r="27" spans="1:6">
      <c r="A27" s="62" t="s">
        <v>1</v>
      </c>
      <c r="B27" s="16" t="s">
        <v>1</v>
      </c>
      <c r="C27" s="87" t="s">
        <v>1</v>
      </c>
      <c r="D27" s="88"/>
      <c r="E27" s="12"/>
    </row>
    <row r="31" spans="1:6">
      <c r="C31" s="25"/>
    </row>
  </sheetData>
  <mergeCells count="3">
    <mergeCell ref="C27:D27"/>
    <mergeCell ref="A6:D6"/>
    <mergeCell ref="A5:D5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4"/>
  <sheetViews>
    <sheetView zoomScale="60" zoomScaleNormal="60" workbookViewId="0">
      <selection activeCell="A8" sqref="A8:D8"/>
    </sheetView>
  </sheetViews>
  <sheetFormatPr defaultRowHeight="12.75"/>
  <cols>
    <col min="1" max="1" width="76.7109375" customWidth="1"/>
    <col min="2" max="4" width="11.7109375" customWidth="1"/>
  </cols>
  <sheetData>
    <row r="1" spans="1:4">
      <c r="A1" s="8" t="s">
        <v>0</v>
      </c>
    </row>
    <row r="2" spans="1:4">
      <c r="A2" s="8" t="s">
        <v>103</v>
      </c>
    </row>
    <row r="3" spans="1:4">
      <c r="A3" s="59" t="s">
        <v>2</v>
      </c>
    </row>
    <row r="4" spans="1:4">
      <c r="A4" s="59" t="s">
        <v>3</v>
      </c>
    </row>
    <row r="5" spans="1:4" s="3" customFormat="1" ht="18">
      <c r="A5" s="84" t="s">
        <v>84</v>
      </c>
      <c r="B5" s="84"/>
      <c r="C5" s="84"/>
      <c r="D5" s="84"/>
    </row>
    <row r="6" spans="1:4" ht="15.75">
      <c r="A6" s="85" t="s">
        <v>83</v>
      </c>
      <c r="B6" s="85"/>
      <c r="C6" s="85"/>
      <c r="D6" s="85"/>
    </row>
    <row r="8" spans="1:4" ht="35.25" customHeight="1">
      <c r="A8" s="70" t="s">
        <v>4</v>
      </c>
      <c r="B8" s="20" t="s">
        <v>85</v>
      </c>
      <c r="C8" s="20" t="s">
        <v>86</v>
      </c>
      <c r="D8" s="20" t="s">
        <v>87</v>
      </c>
    </row>
    <row r="9" spans="1:4">
      <c r="A9" s="64" t="s">
        <v>25</v>
      </c>
      <c r="B9" s="53">
        <v>1</v>
      </c>
      <c r="C9" s="53">
        <v>2</v>
      </c>
      <c r="D9" s="53">
        <v>3</v>
      </c>
    </row>
    <row r="10" spans="1:4">
      <c r="A10" s="63" t="s">
        <v>26</v>
      </c>
      <c r="B10" s="45">
        <f>B11+B13+B15+B17+B20</f>
        <v>943890</v>
      </c>
      <c r="C10" s="45">
        <f t="shared" ref="C10:D10" si="0">C11+C13+C15+C17+C20</f>
        <v>-46607</v>
      </c>
      <c r="D10" s="45">
        <f t="shared" si="0"/>
        <v>897283</v>
      </c>
    </row>
    <row r="11" spans="1:4">
      <c r="A11" s="68" t="s">
        <v>27</v>
      </c>
      <c r="B11" s="30">
        <f t="shared" ref="B11" si="1">B12</f>
        <v>867310</v>
      </c>
      <c r="C11" s="30">
        <f t="shared" ref="C11" si="2">C12</f>
        <v>-90927</v>
      </c>
      <c r="D11" s="30">
        <f t="shared" ref="D11" si="3">D12</f>
        <v>776383</v>
      </c>
    </row>
    <row r="12" spans="1:4">
      <c r="A12" s="67" t="s">
        <v>28</v>
      </c>
      <c r="B12" s="32">
        <v>867310</v>
      </c>
      <c r="C12" s="32">
        <f>D12-B12</f>
        <v>-90927</v>
      </c>
      <c r="D12" s="32">
        <v>776383</v>
      </c>
    </row>
    <row r="13" spans="1:4">
      <c r="A13" s="68" t="s">
        <v>29</v>
      </c>
      <c r="B13" s="30">
        <f t="shared" ref="B13:D13" si="4">SUM(B14)</f>
        <v>2400</v>
      </c>
      <c r="C13" s="30">
        <f t="shared" si="4"/>
        <v>0</v>
      </c>
      <c r="D13" s="30">
        <f t="shared" si="4"/>
        <v>2400</v>
      </c>
    </row>
    <row r="14" spans="1:4">
      <c r="A14" s="67" t="s">
        <v>30</v>
      </c>
      <c r="B14" s="31">
        <v>2400</v>
      </c>
      <c r="C14" s="32">
        <f>D14-B14</f>
        <v>0</v>
      </c>
      <c r="D14" s="31">
        <v>2400</v>
      </c>
    </row>
    <row r="15" spans="1:4">
      <c r="A15" s="68" t="s">
        <v>31</v>
      </c>
      <c r="B15" s="30">
        <f t="shared" ref="B15:D15" si="5">SUM(B16)</f>
        <v>35000</v>
      </c>
      <c r="C15" s="30">
        <f t="shared" si="5"/>
        <v>44000</v>
      </c>
      <c r="D15" s="30">
        <f t="shared" si="5"/>
        <v>79000</v>
      </c>
    </row>
    <row r="16" spans="1:4">
      <c r="A16" s="67" t="s">
        <v>32</v>
      </c>
      <c r="B16" s="31">
        <v>35000</v>
      </c>
      <c r="C16" s="32">
        <f>D16-B16</f>
        <v>44000</v>
      </c>
      <c r="D16" s="31">
        <v>79000</v>
      </c>
    </row>
    <row r="17" spans="1:4">
      <c r="A17" s="68" t="s">
        <v>33</v>
      </c>
      <c r="B17" s="30">
        <f t="shared" ref="B17:D17" si="6">SUM(B18:B19)</f>
        <v>19180</v>
      </c>
      <c r="C17" s="30">
        <f t="shared" si="6"/>
        <v>320</v>
      </c>
      <c r="D17" s="30">
        <f t="shared" si="6"/>
        <v>19500</v>
      </c>
    </row>
    <row r="18" spans="1:4" s="12" customFormat="1">
      <c r="A18" s="67" t="s">
        <v>34</v>
      </c>
      <c r="B18" s="31">
        <v>19180</v>
      </c>
      <c r="C18" s="32">
        <f>D18-B18</f>
        <v>-3680</v>
      </c>
      <c r="D18" s="31">
        <v>15500</v>
      </c>
    </row>
    <row r="19" spans="1:4">
      <c r="A19" s="69" t="s">
        <v>74</v>
      </c>
      <c r="B19" s="31">
        <v>0</v>
      </c>
      <c r="C19" s="32">
        <f>D19-B19</f>
        <v>4000</v>
      </c>
      <c r="D19" s="31">
        <v>4000</v>
      </c>
    </row>
    <row r="20" spans="1:4" s="59" customFormat="1">
      <c r="A20" s="82" t="s">
        <v>36</v>
      </c>
      <c r="B20" s="30">
        <f>SUM(B21)</f>
        <v>20000</v>
      </c>
      <c r="C20" s="30">
        <f t="shared" ref="C20:D20" si="7">SUM(C21)</f>
        <v>0</v>
      </c>
      <c r="D20" s="30">
        <f t="shared" si="7"/>
        <v>20000</v>
      </c>
    </row>
    <row r="21" spans="1:4" s="59" customFormat="1">
      <c r="A21" s="69" t="s">
        <v>92</v>
      </c>
      <c r="B21" s="31">
        <v>20000</v>
      </c>
      <c r="C21" s="32">
        <f>D21-B21</f>
        <v>0</v>
      </c>
      <c r="D21" s="31">
        <v>20000</v>
      </c>
    </row>
    <row r="22" spans="1:4">
      <c r="A22" s="63" t="s">
        <v>35</v>
      </c>
      <c r="B22" s="29">
        <f>B23+B25+B27+B29+B32</f>
        <v>943890</v>
      </c>
      <c r="C22" s="29">
        <f t="shared" ref="C22:D22" si="8">C23+C25+C27+C29+C32</f>
        <v>-46607</v>
      </c>
      <c r="D22" s="29">
        <f t="shared" si="8"/>
        <v>897283</v>
      </c>
    </row>
    <row r="23" spans="1:4">
      <c r="A23" s="68" t="s">
        <v>27</v>
      </c>
      <c r="B23" s="30">
        <f t="shared" ref="B23" si="9">B24</f>
        <v>867310</v>
      </c>
      <c r="C23" s="30">
        <f t="shared" ref="C23" si="10">C24</f>
        <v>-90927</v>
      </c>
      <c r="D23" s="30">
        <f t="shared" ref="D23" si="11">D24</f>
        <v>776383</v>
      </c>
    </row>
    <row r="24" spans="1:4">
      <c r="A24" s="67" t="s">
        <v>28</v>
      </c>
      <c r="B24" s="31">
        <v>867310</v>
      </c>
      <c r="C24" s="32">
        <f>D24-B24</f>
        <v>-90927</v>
      </c>
      <c r="D24" s="31">
        <v>776383</v>
      </c>
    </row>
    <row r="25" spans="1:4">
      <c r="A25" s="68" t="s">
        <v>29</v>
      </c>
      <c r="B25" s="30">
        <f t="shared" ref="B25:D25" si="12">B26</f>
        <v>2400</v>
      </c>
      <c r="C25" s="30">
        <f t="shared" si="12"/>
        <v>0</v>
      </c>
      <c r="D25" s="30">
        <f t="shared" si="12"/>
        <v>2400</v>
      </c>
    </row>
    <row r="26" spans="1:4">
      <c r="A26" s="67" t="s">
        <v>30</v>
      </c>
      <c r="B26" s="31">
        <v>2400</v>
      </c>
      <c r="C26" s="32">
        <f>D26-B26</f>
        <v>0</v>
      </c>
      <c r="D26" s="31">
        <v>2400</v>
      </c>
    </row>
    <row r="27" spans="1:4">
      <c r="A27" s="68" t="s">
        <v>31</v>
      </c>
      <c r="B27" s="30">
        <f t="shared" ref="B27" si="13">B28</f>
        <v>35000</v>
      </c>
      <c r="C27" s="30">
        <f t="shared" ref="C27" si="14">C28</f>
        <v>44000</v>
      </c>
      <c r="D27" s="30">
        <f t="shared" ref="D27" si="15">D28</f>
        <v>79000</v>
      </c>
    </row>
    <row r="28" spans="1:4">
      <c r="A28" s="67" t="s">
        <v>32</v>
      </c>
      <c r="B28" s="31">
        <v>35000</v>
      </c>
      <c r="C28" s="32">
        <f>D28-B28</f>
        <v>44000</v>
      </c>
      <c r="D28" s="31">
        <v>79000</v>
      </c>
    </row>
    <row r="29" spans="1:4">
      <c r="A29" s="68" t="s">
        <v>33</v>
      </c>
      <c r="B29" s="30">
        <f t="shared" ref="B29:D29" si="16">SUM(B30:B31)</f>
        <v>19180</v>
      </c>
      <c r="C29" s="30">
        <f t="shared" si="16"/>
        <v>320</v>
      </c>
      <c r="D29" s="30">
        <f t="shared" si="16"/>
        <v>19500</v>
      </c>
    </row>
    <row r="30" spans="1:4">
      <c r="A30" s="67" t="s">
        <v>34</v>
      </c>
      <c r="B30" s="31">
        <v>19180</v>
      </c>
      <c r="C30" s="32">
        <f>D30-B30</f>
        <v>-3680</v>
      </c>
      <c r="D30" s="31">
        <v>15500</v>
      </c>
    </row>
    <row r="31" spans="1:4">
      <c r="A31" s="69" t="s">
        <v>74</v>
      </c>
      <c r="B31" s="31">
        <v>0</v>
      </c>
      <c r="C31" s="32">
        <f>D31-B31</f>
        <v>4000</v>
      </c>
      <c r="D31" s="31">
        <v>4000</v>
      </c>
    </row>
    <row r="32" spans="1:4">
      <c r="A32" s="68" t="s">
        <v>36</v>
      </c>
      <c r="B32" s="30">
        <f t="shared" ref="B32" si="17">B33</f>
        <v>20000</v>
      </c>
      <c r="C32" s="30">
        <f t="shared" ref="C32" si="18">C33</f>
        <v>0</v>
      </c>
      <c r="D32" s="30">
        <f t="shared" ref="D32" si="19">D33</f>
        <v>20000</v>
      </c>
    </row>
    <row r="33" spans="1:4">
      <c r="A33" s="67" t="s">
        <v>37</v>
      </c>
      <c r="B33" s="31">
        <v>20000</v>
      </c>
      <c r="C33" s="32">
        <f>D33-B33</f>
        <v>0</v>
      </c>
      <c r="D33" s="31">
        <v>20000</v>
      </c>
    </row>
    <row r="34" spans="1:4">
      <c r="A34" s="66" t="s">
        <v>1</v>
      </c>
      <c r="B34" s="46"/>
      <c r="C34" s="89" t="s">
        <v>1</v>
      </c>
      <c r="D34" s="88"/>
    </row>
  </sheetData>
  <mergeCells count="3">
    <mergeCell ref="C34:D34"/>
    <mergeCell ref="A5:D5"/>
    <mergeCell ref="A6:D6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A8" sqref="A8:D8"/>
    </sheetView>
  </sheetViews>
  <sheetFormatPr defaultRowHeight="12.75"/>
  <cols>
    <col min="1" max="1" width="76.7109375" customWidth="1"/>
    <col min="2" max="4" width="11.7109375" customWidth="1"/>
  </cols>
  <sheetData>
    <row r="1" spans="1:10">
      <c r="A1" s="8" t="s">
        <v>0</v>
      </c>
    </row>
    <row r="2" spans="1:10">
      <c r="A2" s="8" t="s">
        <v>103</v>
      </c>
    </row>
    <row r="3" spans="1:10">
      <c r="A3" s="59" t="s">
        <v>2</v>
      </c>
    </row>
    <row r="4" spans="1:10">
      <c r="A4" s="59" t="s">
        <v>3</v>
      </c>
    </row>
    <row r="5" spans="1:10" s="4" customFormat="1" ht="18">
      <c r="A5" s="84" t="s">
        <v>84</v>
      </c>
      <c r="B5" s="84"/>
      <c r="C5" s="84"/>
      <c r="D5" s="84"/>
      <c r="E5" s="50"/>
      <c r="F5" s="50"/>
      <c r="G5" s="50"/>
      <c r="H5" s="50"/>
      <c r="I5" s="50"/>
      <c r="J5" s="50"/>
    </row>
    <row r="6" spans="1:10" ht="15.75">
      <c r="A6" s="85" t="s">
        <v>83</v>
      </c>
      <c r="B6" s="85"/>
      <c r="C6" s="85"/>
      <c r="D6" s="85"/>
      <c r="E6" s="54"/>
      <c r="F6" s="54"/>
      <c r="G6" s="54"/>
      <c r="H6" s="54"/>
      <c r="I6" s="54"/>
      <c r="J6" s="54"/>
    </row>
    <row r="7" spans="1:10" s="9" customFormat="1">
      <c r="A7" s="90" t="s">
        <v>1</v>
      </c>
      <c r="B7" s="90"/>
      <c r="C7" s="90"/>
      <c r="D7" s="90"/>
    </row>
    <row r="8" spans="1:10" s="9" customFormat="1" ht="25.5">
      <c r="A8" s="71" t="s">
        <v>75</v>
      </c>
      <c r="B8" s="20" t="s">
        <v>85</v>
      </c>
      <c r="C8" s="20" t="s">
        <v>86</v>
      </c>
      <c r="D8" s="20" t="s">
        <v>87</v>
      </c>
    </row>
    <row r="9" spans="1:10" s="9" customFormat="1">
      <c r="A9" s="71" t="s">
        <v>1</v>
      </c>
      <c r="B9" s="53">
        <v>1</v>
      </c>
      <c r="C9" s="53">
        <v>2</v>
      </c>
      <c r="D9" s="53">
        <v>3</v>
      </c>
    </row>
    <row r="10" spans="1:10" s="9" customFormat="1">
      <c r="A10" s="74" t="s">
        <v>76</v>
      </c>
      <c r="B10" s="56">
        <f t="shared" ref="B10:D11" si="0">B11</f>
        <v>943890</v>
      </c>
      <c r="C10" s="56">
        <f t="shared" si="0"/>
        <v>-46607</v>
      </c>
      <c r="D10" s="56">
        <f t="shared" si="0"/>
        <v>897283</v>
      </c>
    </row>
    <row r="11" spans="1:10" s="9" customFormat="1">
      <c r="A11" s="72" t="s">
        <v>77</v>
      </c>
      <c r="B11" s="34">
        <f t="shared" si="0"/>
        <v>943890</v>
      </c>
      <c r="C11" s="34">
        <f t="shared" si="0"/>
        <v>-46607</v>
      </c>
      <c r="D11" s="34">
        <f t="shared" si="0"/>
        <v>897283</v>
      </c>
    </row>
    <row r="12" spans="1:10">
      <c r="A12" s="73" t="s">
        <v>38</v>
      </c>
      <c r="B12" s="35">
        <f>'Izvještaj o izvršenju proračuna'!B17</f>
        <v>943890</v>
      </c>
      <c r="C12" s="35">
        <f>'Izvještaj o izvršenju proračuna'!C17</f>
        <v>-46607</v>
      </c>
      <c r="D12" s="35">
        <f>'Izvještaj o izvršenju proračuna'!D17</f>
        <v>897283</v>
      </c>
    </row>
    <row r="13" spans="1:10">
      <c r="B13" s="36"/>
      <c r="C13" s="36"/>
      <c r="D13" s="36"/>
    </row>
    <row r="14" spans="1:10">
      <c r="B14" s="23"/>
      <c r="C14" s="23"/>
      <c r="D14" s="23"/>
    </row>
  </sheetData>
  <mergeCells count="3">
    <mergeCell ref="A7:D7"/>
    <mergeCell ref="A5:D5"/>
    <mergeCell ref="A6:D6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zoomScale="70" zoomScaleNormal="70" workbookViewId="0">
      <selection activeCell="A8" sqref="A8:D8"/>
    </sheetView>
  </sheetViews>
  <sheetFormatPr defaultRowHeight="12.75"/>
  <cols>
    <col min="1" max="1" width="76.7109375" customWidth="1"/>
    <col min="2" max="4" width="11.7109375" customWidth="1"/>
  </cols>
  <sheetData>
    <row r="1" spans="1:4">
      <c r="A1" s="8" t="s">
        <v>0</v>
      </c>
    </row>
    <row r="2" spans="1:4">
      <c r="A2" s="8" t="s">
        <v>103</v>
      </c>
    </row>
    <row r="3" spans="1:4">
      <c r="A3" s="59" t="s">
        <v>2</v>
      </c>
    </row>
    <row r="4" spans="1:4">
      <c r="A4" s="59" t="s">
        <v>3</v>
      </c>
    </row>
    <row r="5" spans="1:4" s="5" customFormat="1" ht="18">
      <c r="A5" s="84" t="s">
        <v>84</v>
      </c>
      <c r="B5" s="84"/>
      <c r="C5" s="84"/>
      <c r="D5" s="84"/>
    </row>
    <row r="6" spans="1:4" ht="15.75">
      <c r="A6" s="85" t="s">
        <v>83</v>
      </c>
      <c r="B6" s="85"/>
      <c r="C6" s="85"/>
      <c r="D6" s="85"/>
    </row>
    <row r="7" spans="1:4" s="9" customFormat="1">
      <c r="A7" s="90" t="s">
        <v>1</v>
      </c>
      <c r="B7" s="88"/>
      <c r="C7" s="88"/>
      <c r="D7" s="88"/>
    </row>
    <row r="8" spans="1:4" s="9" customFormat="1" ht="25.5">
      <c r="A8" s="75" t="s">
        <v>78</v>
      </c>
      <c r="B8" s="20" t="s">
        <v>85</v>
      </c>
      <c r="C8" s="20" t="s">
        <v>86</v>
      </c>
      <c r="D8" s="52" t="s">
        <v>87</v>
      </c>
    </row>
    <row r="9" spans="1:4" s="46" customFormat="1">
      <c r="A9" s="81" t="s">
        <v>39</v>
      </c>
      <c r="B9" s="53">
        <v>1</v>
      </c>
      <c r="C9" s="53">
        <v>2</v>
      </c>
      <c r="D9" s="53">
        <v>3</v>
      </c>
    </row>
    <row r="10" spans="1:4" s="9" customFormat="1">
      <c r="A10" s="77" t="s">
        <v>79</v>
      </c>
      <c r="B10" s="37">
        <f t="shared" ref="B10:D10" si="0">B12</f>
        <v>0</v>
      </c>
      <c r="C10" s="37">
        <f t="shared" si="0"/>
        <v>0</v>
      </c>
      <c r="D10" s="37">
        <f t="shared" si="0"/>
        <v>0</v>
      </c>
    </row>
    <row r="11" spans="1:4" s="9" customFormat="1">
      <c r="A11" s="59"/>
      <c r="B11" s="8"/>
      <c r="C11" s="8"/>
      <c r="D11" s="8"/>
    </row>
    <row r="12" spans="1:4">
      <c r="A12" s="76"/>
      <c r="B12" s="8"/>
      <c r="C12" s="38"/>
      <c r="D12" s="8"/>
    </row>
  </sheetData>
  <mergeCells count="3">
    <mergeCell ref="A6:D6"/>
    <mergeCell ref="A7:D7"/>
    <mergeCell ref="A5:D5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8" sqref="A8:D8"/>
    </sheetView>
  </sheetViews>
  <sheetFormatPr defaultRowHeight="12.75"/>
  <cols>
    <col min="1" max="1" width="76.7109375" customWidth="1"/>
    <col min="2" max="4" width="11.85546875" customWidth="1"/>
  </cols>
  <sheetData>
    <row r="1" spans="1:4">
      <c r="A1" s="8" t="s">
        <v>0</v>
      </c>
    </row>
    <row r="2" spans="1:4">
      <c r="A2" s="8" t="s">
        <v>103</v>
      </c>
    </row>
    <row r="3" spans="1:4">
      <c r="A3" s="59" t="s">
        <v>2</v>
      </c>
    </row>
    <row r="4" spans="1:4">
      <c r="A4" s="59" t="s">
        <v>3</v>
      </c>
    </row>
    <row r="5" spans="1:4" s="6" customFormat="1" ht="18">
      <c r="A5" s="84" t="s">
        <v>84</v>
      </c>
      <c r="B5" s="84"/>
      <c r="C5" s="84"/>
      <c r="D5" s="84"/>
    </row>
    <row r="6" spans="1:4" ht="15.75">
      <c r="A6" s="85" t="s">
        <v>83</v>
      </c>
      <c r="B6" s="85"/>
      <c r="C6" s="85"/>
      <c r="D6" s="85"/>
    </row>
    <row r="8" spans="1:4" ht="25.5">
      <c r="A8" s="78" t="s">
        <v>4</v>
      </c>
      <c r="B8" s="52" t="s">
        <v>85</v>
      </c>
      <c r="C8" s="52" t="s">
        <v>86</v>
      </c>
      <c r="D8" s="20" t="s">
        <v>87</v>
      </c>
    </row>
    <row r="9" spans="1:4" s="46" customFormat="1">
      <c r="A9" s="64" t="s">
        <v>39</v>
      </c>
      <c r="B9" s="53">
        <v>1</v>
      </c>
      <c r="C9" s="53">
        <v>2</v>
      </c>
      <c r="D9" s="53">
        <v>3</v>
      </c>
    </row>
    <row r="10" spans="1:4" s="46" customFormat="1">
      <c r="A10" s="77" t="s">
        <v>80</v>
      </c>
      <c r="B10" s="37">
        <v>0</v>
      </c>
      <c r="C10" s="37">
        <v>0</v>
      </c>
      <c r="D10" s="37">
        <v>0</v>
      </c>
    </row>
    <row r="11" spans="1:4">
      <c r="B11" s="12"/>
      <c r="C11" s="12"/>
      <c r="D11" s="12"/>
    </row>
  </sheetData>
  <mergeCells count="2">
    <mergeCell ref="A6:D6"/>
    <mergeCell ref="A5:D5"/>
  </mergeCells>
  <printOptions horizontalCentered="1"/>
  <pageMargins left="0.74803149606299213" right="0.31496062992125984" top="0.78740157480314965" bottom="0.39370078740157483" header="0.51181102362204722" footer="0.23622047244094491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3"/>
  <sheetViews>
    <sheetView zoomScale="80" zoomScaleNormal="80" workbookViewId="0">
      <selection activeCell="J1" sqref="J1"/>
    </sheetView>
  </sheetViews>
  <sheetFormatPr defaultRowHeight="12.75"/>
  <cols>
    <col min="1" max="1" width="9.140625" style="12"/>
    <col min="2" max="2" width="10.140625" style="12" customWidth="1"/>
    <col min="3" max="8" width="9.140625" style="12"/>
    <col min="9" max="11" width="12.5703125" style="12" customWidth="1"/>
  </cols>
  <sheetData>
    <row r="1" spans="1:15">
      <c r="A1" s="8" t="s">
        <v>0</v>
      </c>
    </row>
    <row r="2" spans="1:15">
      <c r="A2" s="8" t="s">
        <v>103</v>
      </c>
    </row>
    <row r="3" spans="1:15">
      <c r="A3" s="8" t="s">
        <v>2</v>
      </c>
    </row>
    <row r="4" spans="1:15">
      <c r="A4" s="8" t="s">
        <v>3</v>
      </c>
    </row>
    <row r="5" spans="1:15" s="7" customFormat="1" ht="18">
      <c r="A5" s="84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50"/>
      <c r="M5" s="50"/>
      <c r="N5" s="50"/>
      <c r="O5" s="50"/>
    </row>
    <row r="6" spans="1:15" ht="15.75">
      <c r="A6" s="85" t="s">
        <v>83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33"/>
      <c r="M6" s="33"/>
      <c r="N6" s="33"/>
      <c r="O6" s="33"/>
    </row>
    <row r="7" spans="1:15">
      <c r="A7" s="91" t="s">
        <v>104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5" ht="63.75" customHeight="1">
      <c r="A8" s="94" t="s">
        <v>40</v>
      </c>
      <c r="B8" s="94"/>
      <c r="C8" s="94"/>
      <c r="D8" s="94"/>
      <c r="E8" s="94"/>
      <c r="F8" s="94"/>
      <c r="G8" s="94"/>
      <c r="H8" s="94"/>
      <c r="I8" s="92" t="s">
        <v>85</v>
      </c>
      <c r="J8" s="92" t="s">
        <v>86</v>
      </c>
      <c r="K8" s="92" t="s">
        <v>87</v>
      </c>
    </row>
    <row r="9" spans="1:15">
      <c r="A9" s="94" t="s">
        <v>41</v>
      </c>
      <c r="B9" s="94"/>
      <c r="C9" s="94"/>
      <c r="D9" s="94"/>
      <c r="E9" s="94"/>
      <c r="F9" s="94"/>
      <c r="G9" s="94"/>
      <c r="H9" s="94"/>
      <c r="I9" s="92"/>
      <c r="J9" s="92"/>
      <c r="K9" s="93"/>
    </row>
    <row r="10" spans="1:15">
      <c r="A10" s="94" t="s">
        <v>42</v>
      </c>
      <c r="B10" s="94"/>
      <c r="C10" s="97" t="s">
        <v>43</v>
      </c>
      <c r="D10" s="97"/>
      <c r="E10" s="97"/>
      <c r="F10" s="97"/>
      <c r="G10" s="97"/>
      <c r="H10" s="97"/>
      <c r="I10" s="92"/>
      <c r="J10" s="92"/>
      <c r="K10" s="93"/>
    </row>
    <row r="11" spans="1:15">
      <c r="A11" s="97"/>
      <c r="B11" s="97"/>
      <c r="C11" s="97"/>
      <c r="D11" s="97"/>
      <c r="E11" s="97"/>
      <c r="F11" s="97"/>
      <c r="G11" s="97"/>
      <c r="H11" s="97"/>
      <c r="I11" s="48" t="s">
        <v>5</v>
      </c>
      <c r="J11" s="48">
        <v>2</v>
      </c>
      <c r="K11" s="48">
        <v>3</v>
      </c>
    </row>
    <row r="12" spans="1:15">
      <c r="A12" s="95" t="s">
        <v>44</v>
      </c>
      <c r="B12" s="95"/>
      <c r="C12" s="95"/>
      <c r="D12" s="95"/>
      <c r="E12" s="95"/>
      <c r="F12" s="95"/>
      <c r="G12" s="95"/>
      <c r="H12" s="95"/>
      <c r="I12" s="39">
        <f t="shared" ref="I12:K14" si="0">I13</f>
        <v>943890</v>
      </c>
      <c r="J12" s="39">
        <f t="shared" si="0"/>
        <v>-46607</v>
      </c>
      <c r="K12" s="39">
        <f t="shared" si="0"/>
        <v>897283</v>
      </c>
    </row>
    <row r="13" spans="1:15">
      <c r="A13" s="96" t="s">
        <v>45</v>
      </c>
      <c r="B13" s="96"/>
      <c r="C13" s="96"/>
      <c r="D13" s="96"/>
      <c r="E13" s="96"/>
      <c r="F13" s="96"/>
      <c r="G13" s="96"/>
      <c r="H13" s="96"/>
      <c r="I13" s="40">
        <f t="shared" si="0"/>
        <v>943890</v>
      </c>
      <c r="J13" s="40">
        <f t="shared" si="0"/>
        <v>-46607</v>
      </c>
      <c r="K13" s="40">
        <f t="shared" si="0"/>
        <v>897283</v>
      </c>
    </row>
    <row r="14" spans="1:15">
      <c r="A14" s="96" t="s">
        <v>46</v>
      </c>
      <c r="B14" s="96"/>
      <c r="C14" s="96"/>
      <c r="D14" s="96"/>
      <c r="E14" s="96"/>
      <c r="F14" s="96"/>
      <c r="G14" s="96"/>
      <c r="H14" s="96"/>
      <c r="I14" s="40">
        <f t="shared" si="0"/>
        <v>943890</v>
      </c>
      <c r="J14" s="40">
        <f t="shared" si="0"/>
        <v>-46607</v>
      </c>
      <c r="K14" s="40">
        <f t="shared" si="0"/>
        <v>897283</v>
      </c>
    </row>
    <row r="15" spans="1:15">
      <c r="A15" s="99" t="s">
        <v>47</v>
      </c>
      <c r="B15" s="99"/>
      <c r="C15" s="99"/>
      <c r="D15" s="99"/>
      <c r="E15" s="99"/>
      <c r="F15" s="99"/>
      <c r="G15" s="99"/>
      <c r="H15" s="99"/>
      <c r="I15" s="40">
        <f>I16+I18+I20+I22+I25</f>
        <v>943890</v>
      </c>
      <c r="J15" s="40">
        <f>J16+J18+J20+J22+J25</f>
        <v>-46607</v>
      </c>
      <c r="K15" s="40">
        <f>K16+K18+K20+K22+K25</f>
        <v>897283</v>
      </c>
    </row>
    <row r="16" spans="1:15">
      <c r="A16" s="98" t="s">
        <v>27</v>
      </c>
      <c r="B16" s="98"/>
      <c r="C16" s="98"/>
      <c r="D16" s="98"/>
      <c r="E16" s="98"/>
      <c r="F16" s="98"/>
      <c r="G16" s="98"/>
      <c r="H16" s="98"/>
      <c r="I16" s="41">
        <f>I17</f>
        <v>867310</v>
      </c>
      <c r="J16" s="41">
        <f>J17</f>
        <v>-90927</v>
      </c>
      <c r="K16" s="41">
        <f>K17</f>
        <v>776383</v>
      </c>
    </row>
    <row r="17" spans="1:11">
      <c r="A17" s="98" t="s">
        <v>28</v>
      </c>
      <c r="B17" s="98"/>
      <c r="C17" s="98"/>
      <c r="D17" s="98"/>
      <c r="E17" s="98"/>
      <c r="F17" s="98"/>
      <c r="G17" s="98"/>
      <c r="H17" s="98"/>
      <c r="I17" s="41">
        <f>I29+I49+I54</f>
        <v>867310</v>
      </c>
      <c r="J17" s="41">
        <f>J29+J49+J54</f>
        <v>-90927</v>
      </c>
      <c r="K17" s="41">
        <f>K29+K49+K54</f>
        <v>776383</v>
      </c>
    </row>
    <row r="18" spans="1:11">
      <c r="A18" s="98" t="s">
        <v>29</v>
      </c>
      <c r="B18" s="98"/>
      <c r="C18" s="98"/>
      <c r="D18" s="98"/>
      <c r="E18" s="98"/>
      <c r="F18" s="98"/>
      <c r="G18" s="98"/>
      <c r="H18" s="98"/>
      <c r="I18" s="41">
        <f>I19</f>
        <v>2400</v>
      </c>
      <c r="J18" s="41">
        <f>J19</f>
        <v>0</v>
      </c>
      <c r="K18" s="41">
        <f>K19</f>
        <v>2400</v>
      </c>
    </row>
    <row r="19" spans="1:11">
      <c r="A19" s="98" t="s">
        <v>30</v>
      </c>
      <c r="B19" s="98"/>
      <c r="C19" s="98"/>
      <c r="D19" s="98"/>
      <c r="E19" s="98"/>
      <c r="F19" s="98"/>
      <c r="G19" s="98"/>
      <c r="H19" s="98"/>
      <c r="I19" s="41">
        <f>I60</f>
        <v>2400</v>
      </c>
      <c r="J19" s="41">
        <f>J60</f>
        <v>0</v>
      </c>
      <c r="K19" s="41">
        <f>K60</f>
        <v>2400</v>
      </c>
    </row>
    <row r="20" spans="1:11">
      <c r="A20" s="98" t="s">
        <v>31</v>
      </c>
      <c r="B20" s="98"/>
      <c r="C20" s="98"/>
      <c r="D20" s="98"/>
      <c r="E20" s="98"/>
      <c r="F20" s="98"/>
      <c r="G20" s="98"/>
      <c r="H20" s="98"/>
      <c r="I20" s="41">
        <f>I21</f>
        <v>35000</v>
      </c>
      <c r="J20" s="41">
        <f>J21</f>
        <v>44000</v>
      </c>
      <c r="K20" s="41">
        <f>K21</f>
        <v>79000</v>
      </c>
    </row>
    <row r="21" spans="1:11">
      <c r="A21" s="98" t="s">
        <v>32</v>
      </c>
      <c r="B21" s="98"/>
      <c r="C21" s="98"/>
      <c r="D21" s="98"/>
      <c r="E21" s="98"/>
      <c r="F21" s="98"/>
      <c r="G21" s="98"/>
      <c r="H21" s="98"/>
      <c r="I21" s="41">
        <f>I34+I63</f>
        <v>35000</v>
      </c>
      <c r="J21" s="41">
        <f>J34+J63</f>
        <v>44000</v>
      </c>
      <c r="K21" s="41">
        <f>K34+K63</f>
        <v>79000</v>
      </c>
    </row>
    <row r="22" spans="1:11">
      <c r="A22" s="98" t="s">
        <v>33</v>
      </c>
      <c r="B22" s="98"/>
      <c r="C22" s="98"/>
      <c r="D22" s="98"/>
      <c r="E22" s="98"/>
      <c r="F22" s="98"/>
      <c r="G22" s="98"/>
      <c r="H22" s="98"/>
      <c r="I22" s="41">
        <f>SUM(I23:I24)</f>
        <v>19180</v>
      </c>
      <c r="J22" s="41">
        <f>SUM(J23:J24)</f>
        <v>320</v>
      </c>
      <c r="K22" s="41">
        <f>SUM(K23:K24)</f>
        <v>19500</v>
      </c>
    </row>
    <row r="23" spans="1:11" s="12" customFormat="1">
      <c r="A23" s="98" t="s">
        <v>34</v>
      </c>
      <c r="B23" s="98"/>
      <c r="C23" s="98"/>
      <c r="D23" s="98"/>
      <c r="E23" s="98"/>
      <c r="F23" s="98"/>
      <c r="G23" s="98"/>
      <c r="H23" s="98"/>
      <c r="I23" s="41">
        <f>I40+I67</f>
        <v>19180</v>
      </c>
      <c r="J23" s="41">
        <f>J40+J67</f>
        <v>-3680</v>
      </c>
      <c r="K23" s="41">
        <f>K40+K67</f>
        <v>15500</v>
      </c>
    </row>
    <row r="24" spans="1:11">
      <c r="A24" s="100" t="s">
        <v>81</v>
      </c>
      <c r="B24" s="100"/>
      <c r="C24" s="100"/>
      <c r="D24" s="100"/>
      <c r="E24" s="100"/>
      <c r="F24" s="100"/>
      <c r="G24" s="100"/>
      <c r="H24" s="100"/>
      <c r="I24" s="41">
        <f>I42+I69</f>
        <v>0</v>
      </c>
      <c r="J24" s="41">
        <f t="shared" ref="J24:K24" si="1">J42+J69</f>
        <v>4000</v>
      </c>
      <c r="K24" s="41">
        <f t="shared" si="1"/>
        <v>4000</v>
      </c>
    </row>
    <row r="25" spans="1:11">
      <c r="A25" s="98" t="s">
        <v>36</v>
      </c>
      <c r="B25" s="98"/>
      <c r="C25" s="98"/>
      <c r="D25" s="98"/>
      <c r="E25" s="98"/>
      <c r="F25" s="98"/>
      <c r="G25" s="98"/>
      <c r="H25" s="98"/>
      <c r="I25" s="41">
        <f>I26</f>
        <v>20000</v>
      </c>
      <c r="J25" s="41">
        <f>J26</f>
        <v>0</v>
      </c>
      <c r="K25" s="41">
        <f>K26</f>
        <v>20000</v>
      </c>
    </row>
    <row r="26" spans="1:11">
      <c r="A26" s="98" t="s">
        <v>37</v>
      </c>
      <c r="B26" s="98"/>
      <c r="C26" s="98"/>
      <c r="D26" s="98"/>
      <c r="E26" s="98"/>
      <c r="F26" s="98"/>
      <c r="G26" s="98"/>
      <c r="H26" s="98"/>
      <c r="I26" s="41">
        <f>I45+I72</f>
        <v>20000</v>
      </c>
      <c r="J26" s="41">
        <f>J45+J72</f>
        <v>0</v>
      </c>
      <c r="K26" s="41">
        <f>K45+K72</f>
        <v>20000</v>
      </c>
    </row>
    <row r="27" spans="1:11">
      <c r="A27" s="101" t="s">
        <v>48</v>
      </c>
      <c r="B27" s="101"/>
      <c r="C27" s="102" t="s">
        <v>49</v>
      </c>
      <c r="D27" s="102"/>
      <c r="E27" s="102"/>
      <c r="F27" s="102"/>
      <c r="G27" s="102"/>
      <c r="H27" s="102"/>
      <c r="I27" s="42">
        <f>I28</f>
        <v>711570</v>
      </c>
      <c r="J27" s="42">
        <f t="shared" ref="J27:K27" si="2">J28</f>
        <v>137563</v>
      </c>
      <c r="K27" s="42">
        <f t="shared" si="2"/>
        <v>849133</v>
      </c>
    </row>
    <row r="28" spans="1:11">
      <c r="A28" s="103" t="s">
        <v>50</v>
      </c>
      <c r="B28" s="103"/>
      <c r="C28" s="104" t="s">
        <v>51</v>
      </c>
      <c r="D28" s="104"/>
      <c r="E28" s="104"/>
      <c r="F28" s="104"/>
      <c r="G28" s="104"/>
      <c r="H28" s="104"/>
      <c r="I28" s="43">
        <f>I29+I34+I39+I44</f>
        <v>711570</v>
      </c>
      <c r="J28" s="43">
        <f>J29+J34+J39+J44</f>
        <v>137563</v>
      </c>
      <c r="K28" s="43">
        <f>K29+K34+K39+K44</f>
        <v>849133</v>
      </c>
    </row>
    <row r="29" spans="1:11">
      <c r="A29" s="98" t="s">
        <v>27</v>
      </c>
      <c r="B29" s="98"/>
      <c r="C29" s="98"/>
      <c r="D29" s="98"/>
      <c r="E29" s="98"/>
      <c r="F29" s="98"/>
      <c r="G29" s="98"/>
      <c r="H29" s="98"/>
      <c r="I29" s="41">
        <f>I30</f>
        <v>654260</v>
      </c>
      <c r="J29" s="41">
        <f t="shared" ref="J29:K29" si="3">J30</f>
        <v>106073</v>
      </c>
      <c r="K29" s="41">
        <f t="shared" si="3"/>
        <v>760333</v>
      </c>
    </row>
    <row r="30" spans="1:11">
      <c r="A30" s="98" t="s">
        <v>28</v>
      </c>
      <c r="B30" s="98"/>
      <c r="C30" s="98"/>
      <c r="D30" s="98"/>
      <c r="E30" s="98"/>
      <c r="F30" s="98"/>
      <c r="G30" s="98"/>
      <c r="H30" s="98"/>
      <c r="I30" s="41">
        <f>SUM(I31:I33)</f>
        <v>654260</v>
      </c>
      <c r="J30" s="41">
        <f t="shared" ref="J30:K30" si="4">SUM(J31:J33)</f>
        <v>106073</v>
      </c>
      <c r="K30" s="41">
        <f t="shared" si="4"/>
        <v>760333</v>
      </c>
    </row>
    <row r="31" spans="1:11">
      <c r="A31" s="105" t="s">
        <v>52</v>
      </c>
      <c r="B31" s="105"/>
      <c r="C31" s="105" t="s">
        <v>53</v>
      </c>
      <c r="D31" s="105"/>
      <c r="E31" s="105"/>
      <c r="F31" s="105"/>
      <c r="G31" s="105"/>
      <c r="H31" s="105"/>
      <c r="I31" s="44">
        <v>541810</v>
      </c>
      <c r="J31" s="44">
        <f>K31-I31</f>
        <v>111940</v>
      </c>
      <c r="K31" s="44">
        <v>653750</v>
      </c>
    </row>
    <row r="32" spans="1:11">
      <c r="A32" s="105" t="s">
        <v>54</v>
      </c>
      <c r="B32" s="105"/>
      <c r="C32" s="105" t="s">
        <v>55</v>
      </c>
      <c r="D32" s="105"/>
      <c r="E32" s="105"/>
      <c r="F32" s="105"/>
      <c r="G32" s="105"/>
      <c r="H32" s="105"/>
      <c r="I32" s="44">
        <v>109150</v>
      </c>
      <c r="J32" s="44">
        <f t="shared" ref="J32:J33" si="5">K32-I32</f>
        <v>-3000</v>
      </c>
      <c r="K32" s="44">
        <v>106150</v>
      </c>
    </row>
    <row r="33" spans="1:11">
      <c r="A33" s="105" t="s">
        <v>56</v>
      </c>
      <c r="B33" s="105"/>
      <c r="C33" s="105" t="s">
        <v>57</v>
      </c>
      <c r="D33" s="105"/>
      <c r="E33" s="105"/>
      <c r="F33" s="105"/>
      <c r="G33" s="105"/>
      <c r="H33" s="105"/>
      <c r="I33" s="44">
        <v>3300</v>
      </c>
      <c r="J33" s="44">
        <f t="shared" si="5"/>
        <v>-2867</v>
      </c>
      <c r="K33" s="44">
        <v>433</v>
      </c>
    </row>
    <row r="34" spans="1:11">
      <c r="A34" s="98" t="s">
        <v>31</v>
      </c>
      <c r="B34" s="98"/>
      <c r="C34" s="98"/>
      <c r="D34" s="98"/>
      <c r="E34" s="98"/>
      <c r="F34" s="98"/>
      <c r="G34" s="98"/>
      <c r="H34" s="98"/>
      <c r="I34" s="41">
        <f>I35</f>
        <v>32600</v>
      </c>
      <c r="J34" s="41">
        <f t="shared" ref="J34" si="6">J35</f>
        <v>36700</v>
      </c>
      <c r="K34" s="41">
        <f t="shared" ref="K34" si="7">K35</f>
        <v>69300</v>
      </c>
    </row>
    <row r="35" spans="1:11">
      <c r="A35" s="98" t="s">
        <v>32</v>
      </c>
      <c r="B35" s="98"/>
      <c r="C35" s="98"/>
      <c r="D35" s="98"/>
      <c r="E35" s="98"/>
      <c r="F35" s="98"/>
      <c r="G35" s="98"/>
      <c r="H35" s="98"/>
      <c r="I35" s="41">
        <f>SUM(I36:I38)</f>
        <v>32600</v>
      </c>
      <c r="J35" s="41">
        <f t="shared" ref="J35" si="8">SUM(J36:J38)</f>
        <v>36700</v>
      </c>
      <c r="K35" s="41">
        <f t="shared" ref="K35" si="9">SUM(K36:K38)</f>
        <v>69300</v>
      </c>
    </row>
    <row r="36" spans="1:11">
      <c r="A36" s="105" t="s">
        <v>52</v>
      </c>
      <c r="B36" s="105"/>
      <c r="C36" s="105" t="s">
        <v>53</v>
      </c>
      <c r="D36" s="105"/>
      <c r="E36" s="105"/>
      <c r="F36" s="105"/>
      <c r="G36" s="105"/>
      <c r="H36" s="105"/>
      <c r="I36" s="44">
        <v>7000</v>
      </c>
      <c r="J36" s="44">
        <f t="shared" ref="J36:J38" si="10">K36-I36</f>
        <v>-6400</v>
      </c>
      <c r="K36" s="44">
        <v>600</v>
      </c>
    </row>
    <row r="37" spans="1:11">
      <c r="A37" s="105" t="s">
        <v>54</v>
      </c>
      <c r="B37" s="105"/>
      <c r="C37" s="105" t="s">
        <v>55</v>
      </c>
      <c r="D37" s="105"/>
      <c r="E37" s="105"/>
      <c r="F37" s="105"/>
      <c r="G37" s="105"/>
      <c r="H37" s="105"/>
      <c r="I37" s="44">
        <v>25600</v>
      </c>
      <c r="J37" s="44">
        <f t="shared" si="10"/>
        <v>42999</v>
      </c>
      <c r="K37" s="44">
        <v>68599</v>
      </c>
    </row>
    <row r="38" spans="1:11">
      <c r="A38" s="105" t="s">
        <v>56</v>
      </c>
      <c r="B38" s="105"/>
      <c r="C38" s="105" t="s">
        <v>57</v>
      </c>
      <c r="D38" s="105"/>
      <c r="E38" s="105"/>
      <c r="F38" s="105"/>
      <c r="G38" s="105"/>
      <c r="H38" s="105"/>
      <c r="I38" s="44">
        <v>0</v>
      </c>
      <c r="J38" s="44">
        <f t="shared" si="10"/>
        <v>101</v>
      </c>
      <c r="K38" s="44">
        <v>101</v>
      </c>
    </row>
    <row r="39" spans="1:11">
      <c r="A39" s="98" t="s">
        <v>33</v>
      </c>
      <c r="B39" s="98"/>
      <c r="C39" s="98"/>
      <c r="D39" s="98"/>
      <c r="E39" s="98"/>
      <c r="F39" s="98"/>
      <c r="G39" s="98"/>
      <c r="H39" s="98"/>
      <c r="I39" s="41">
        <f>I40+I42</f>
        <v>14710</v>
      </c>
      <c r="J39" s="41">
        <f t="shared" ref="J39:K39" si="11">J40+J42</f>
        <v>-5210</v>
      </c>
      <c r="K39" s="41">
        <f t="shared" si="11"/>
        <v>9500</v>
      </c>
    </row>
    <row r="40" spans="1:11">
      <c r="A40" s="98" t="s">
        <v>34</v>
      </c>
      <c r="B40" s="98"/>
      <c r="C40" s="98"/>
      <c r="D40" s="98"/>
      <c r="E40" s="98"/>
      <c r="F40" s="98"/>
      <c r="G40" s="98"/>
      <c r="H40" s="98"/>
      <c r="I40" s="41">
        <f>SUM(I41)</f>
        <v>14710</v>
      </c>
      <c r="J40" s="41">
        <f t="shared" ref="J40:K40" si="12">SUM(J41)</f>
        <v>-5210</v>
      </c>
      <c r="K40" s="41">
        <f t="shared" si="12"/>
        <v>9500</v>
      </c>
    </row>
    <row r="41" spans="1:11">
      <c r="A41" s="105" t="s">
        <v>54</v>
      </c>
      <c r="B41" s="105"/>
      <c r="C41" s="105" t="s">
        <v>55</v>
      </c>
      <c r="D41" s="105"/>
      <c r="E41" s="105"/>
      <c r="F41" s="105"/>
      <c r="G41" s="105"/>
      <c r="H41" s="105"/>
      <c r="I41" s="44">
        <v>14710</v>
      </c>
      <c r="J41" s="44">
        <f>K41-I41</f>
        <v>-5210</v>
      </c>
      <c r="K41" s="44">
        <v>9500</v>
      </c>
    </row>
    <row r="42" spans="1:11" s="12" customFormat="1">
      <c r="A42" s="100" t="s">
        <v>81</v>
      </c>
      <c r="B42" s="100"/>
      <c r="C42" s="100"/>
      <c r="D42" s="100"/>
      <c r="E42" s="100"/>
      <c r="F42" s="100"/>
      <c r="G42" s="100"/>
      <c r="H42" s="100"/>
      <c r="I42" s="41">
        <f>SUM(I43)</f>
        <v>0</v>
      </c>
      <c r="J42" s="41">
        <f t="shared" ref="J42" si="13">SUM(J43)</f>
        <v>0</v>
      </c>
      <c r="K42" s="41">
        <f t="shared" ref="K42" si="14">SUM(K43)</f>
        <v>0</v>
      </c>
    </row>
    <row r="43" spans="1:11" s="12" customFormat="1">
      <c r="A43" s="105" t="s">
        <v>54</v>
      </c>
      <c r="B43" s="105"/>
      <c r="C43" s="105" t="s">
        <v>55</v>
      </c>
      <c r="D43" s="105"/>
      <c r="E43" s="105"/>
      <c r="F43" s="105"/>
      <c r="G43" s="105"/>
      <c r="H43" s="105"/>
      <c r="I43" s="44">
        <v>0</v>
      </c>
      <c r="J43" s="44">
        <f>K43-I43</f>
        <v>0</v>
      </c>
      <c r="K43" s="44"/>
    </row>
    <row r="44" spans="1:11">
      <c r="A44" s="98" t="s">
        <v>36</v>
      </c>
      <c r="B44" s="98"/>
      <c r="C44" s="98"/>
      <c r="D44" s="98"/>
      <c r="E44" s="98"/>
      <c r="F44" s="98"/>
      <c r="G44" s="98"/>
      <c r="H44" s="98"/>
      <c r="I44" s="41">
        <f>I45</f>
        <v>10000</v>
      </c>
      <c r="J44" s="41">
        <f t="shared" ref="J44:K45" si="15">J45</f>
        <v>0</v>
      </c>
      <c r="K44" s="41">
        <f t="shared" si="15"/>
        <v>10000</v>
      </c>
    </row>
    <row r="45" spans="1:11">
      <c r="A45" s="98" t="s">
        <v>37</v>
      </c>
      <c r="B45" s="98"/>
      <c r="C45" s="98"/>
      <c r="D45" s="98"/>
      <c r="E45" s="98"/>
      <c r="F45" s="98"/>
      <c r="G45" s="98"/>
      <c r="H45" s="98"/>
      <c r="I45" s="41">
        <f>I46</f>
        <v>10000</v>
      </c>
      <c r="J45" s="41">
        <f t="shared" si="15"/>
        <v>0</v>
      </c>
      <c r="K45" s="41">
        <f t="shared" si="15"/>
        <v>10000</v>
      </c>
    </row>
    <row r="46" spans="1:11">
      <c r="A46" s="105" t="s">
        <v>54</v>
      </c>
      <c r="B46" s="105"/>
      <c r="C46" s="105" t="s">
        <v>55</v>
      </c>
      <c r="D46" s="105"/>
      <c r="E46" s="105"/>
      <c r="F46" s="105"/>
      <c r="G46" s="105"/>
      <c r="H46" s="105"/>
      <c r="I46" s="44">
        <v>10000</v>
      </c>
      <c r="J46" s="44">
        <f>K46-I46</f>
        <v>0</v>
      </c>
      <c r="K46" s="44">
        <v>10000</v>
      </c>
    </row>
    <row r="47" spans="1:11">
      <c r="A47" s="101" t="s">
        <v>58</v>
      </c>
      <c r="B47" s="101"/>
      <c r="C47" s="102" t="s">
        <v>59</v>
      </c>
      <c r="D47" s="102"/>
      <c r="E47" s="102"/>
      <c r="F47" s="102"/>
      <c r="G47" s="102"/>
      <c r="H47" s="102"/>
      <c r="I47" s="42">
        <f>I48</f>
        <v>10050</v>
      </c>
      <c r="J47" s="42">
        <f t="shared" ref="J47:K49" si="16">J48</f>
        <v>0</v>
      </c>
      <c r="K47" s="42">
        <f t="shared" si="16"/>
        <v>10050</v>
      </c>
    </row>
    <row r="48" spans="1:11">
      <c r="A48" s="103" t="s">
        <v>60</v>
      </c>
      <c r="B48" s="103"/>
      <c r="C48" s="104" t="s">
        <v>61</v>
      </c>
      <c r="D48" s="104"/>
      <c r="E48" s="104"/>
      <c r="F48" s="104"/>
      <c r="G48" s="104"/>
      <c r="H48" s="104"/>
      <c r="I48" s="43">
        <f>I49</f>
        <v>10050</v>
      </c>
      <c r="J48" s="43">
        <f t="shared" si="16"/>
        <v>0</v>
      </c>
      <c r="K48" s="43">
        <f t="shared" si="16"/>
        <v>10050</v>
      </c>
    </row>
    <row r="49" spans="1:11">
      <c r="A49" s="98" t="s">
        <v>27</v>
      </c>
      <c r="B49" s="98"/>
      <c r="C49" s="98"/>
      <c r="D49" s="98"/>
      <c r="E49" s="98"/>
      <c r="F49" s="98"/>
      <c r="G49" s="98"/>
      <c r="H49" s="98"/>
      <c r="I49" s="41">
        <f>I50</f>
        <v>10050</v>
      </c>
      <c r="J49" s="41">
        <f t="shared" si="16"/>
        <v>0</v>
      </c>
      <c r="K49" s="41">
        <f t="shared" si="16"/>
        <v>10050</v>
      </c>
    </row>
    <row r="50" spans="1:11">
      <c r="A50" s="98" t="s">
        <v>28</v>
      </c>
      <c r="B50" s="98"/>
      <c r="C50" s="98"/>
      <c r="D50" s="98"/>
      <c r="E50" s="98"/>
      <c r="F50" s="98"/>
      <c r="G50" s="98"/>
      <c r="H50" s="98"/>
      <c r="I50" s="41">
        <f>SUM(I51)</f>
        <v>10050</v>
      </c>
      <c r="J50" s="41">
        <f t="shared" ref="J50:K50" si="17">SUM(J51)</f>
        <v>0</v>
      </c>
      <c r="K50" s="41">
        <f t="shared" si="17"/>
        <v>10050</v>
      </c>
    </row>
    <row r="51" spans="1:11">
      <c r="A51" s="105" t="s">
        <v>54</v>
      </c>
      <c r="B51" s="105"/>
      <c r="C51" s="105" t="s">
        <v>55</v>
      </c>
      <c r="D51" s="105"/>
      <c r="E51" s="105"/>
      <c r="F51" s="105"/>
      <c r="G51" s="105"/>
      <c r="H51" s="105"/>
      <c r="I51" s="44">
        <v>10050</v>
      </c>
      <c r="J51" s="44">
        <f>K51-I51</f>
        <v>0</v>
      </c>
      <c r="K51" s="44">
        <v>10050</v>
      </c>
    </row>
    <row r="52" spans="1:11">
      <c r="A52" s="101" t="s">
        <v>62</v>
      </c>
      <c r="B52" s="101"/>
      <c r="C52" s="102" t="s">
        <v>63</v>
      </c>
      <c r="D52" s="102"/>
      <c r="E52" s="102"/>
      <c r="F52" s="102"/>
      <c r="G52" s="102"/>
      <c r="H52" s="102"/>
      <c r="I52" s="42">
        <f>I53</f>
        <v>203000</v>
      </c>
      <c r="J52" s="42">
        <f t="shared" ref="J52:K54" si="18">J53</f>
        <v>-197000</v>
      </c>
      <c r="K52" s="42">
        <f t="shared" si="18"/>
        <v>6000</v>
      </c>
    </row>
    <row r="53" spans="1:11">
      <c r="A53" s="103" t="s">
        <v>64</v>
      </c>
      <c r="B53" s="103"/>
      <c r="C53" s="104" t="s">
        <v>65</v>
      </c>
      <c r="D53" s="104"/>
      <c r="E53" s="104"/>
      <c r="F53" s="104"/>
      <c r="G53" s="104"/>
      <c r="H53" s="104"/>
      <c r="I53" s="43">
        <f>I54</f>
        <v>203000</v>
      </c>
      <c r="J53" s="43">
        <f t="shared" si="18"/>
        <v>-197000</v>
      </c>
      <c r="K53" s="43">
        <f t="shared" si="18"/>
        <v>6000</v>
      </c>
    </row>
    <row r="54" spans="1:11">
      <c r="A54" s="98" t="s">
        <v>27</v>
      </c>
      <c r="B54" s="98"/>
      <c r="C54" s="98"/>
      <c r="D54" s="98"/>
      <c r="E54" s="98"/>
      <c r="F54" s="98"/>
      <c r="G54" s="98"/>
      <c r="H54" s="98"/>
      <c r="I54" s="41">
        <f>I55</f>
        <v>203000</v>
      </c>
      <c r="J54" s="41">
        <f t="shared" si="18"/>
        <v>-197000</v>
      </c>
      <c r="K54" s="41">
        <f t="shared" si="18"/>
        <v>6000</v>
      </c>
    </row>
    <row r="55" spans="1:11">
      <c r="A55" s="98" t="s">
        <v>28</v>
      </c>
      <c r="B55" s="98"/>
      <c r="C55" s="98"/>
      <c r="D55" s="98"/>
      <c r="E55" s="98"/>
      <c r="F55" s="98"/>
      <c r="G55" s="98"/>
      <c r="H55" s="98"/>
      <c r="I55" s="41">
        <f>SUM(I56:I57)</f>
        <v>203000</v>
      </c>
      <c r="J55" s="41">
        <f t="shared" ref="J55:K55" si="19">SUM(J56:J57)</f>
        <v>-197000</v>
      </c>
      <c r="K55" s="41">
        <f t="shared" si="19"/>
        <v>6000</v>
      </c>
    </row>
    <row r="56" spans="1:11">
      <c r="A56" s="105" t="s">
        <v>54</v>
      </c>
      <c r="B56" s="105"/>
      <c r="C56" s="105" t="s">
        <v>55</v>
      </c>
      <c r="D56" s="105"/>
      <c r="E56" s="105"/>
      <c r="F56" s="105"/>
      <c r="G56" s="105"/>
      <c r="H56" s="105"/>
      <c r="I56" s="44">
        <v>3000</v>
      </c>
      <c r="J56" s="44">
        <f t="shared" ref="J56:J57" si="20">K56-I56</f>
        <v>3000</v>
      </c>
      <c r="K56" s="44">
        <v>6000</v>
      </c>
    </row>
    <row r="57" spans="1:11">
      <c r="A57" s="105" t="s">
        <v>66</v>
      </c>
      <c r="B57" s="105"/>
      <c r="C57" s="105" t="s">
        <v>67</v>
      </c>
      <c r="D57" s="105"/>
      <c r="E57" s="105"/>
      <c r="F57" s="105"/>
      <c r="G57" s="105"/>
      <c r="H57" s="105"/>
      <c r="I57" s="44">
        <v>200000</v>
      </c>
      <c r="J57" s="44">
        <f t="shared" si="20"/>
        <v>-200000</v>
      </c>
      <c r="K57" s="44">
        <v>0</v>
      </c>
    </row>
    <row r="58" spans="1:11">
      <c r="A58" s="101" t="s">
        <v>68</v>
      </c>
      <c r="B58" s="101"/>
      <c r="C58" s="102" t="s">
        <v>69</v>
      </c>
      <c r="D58" s="102"/>
      <c r="E58" s="102"/>
      <c r="F58" s="102"/>
      <c r="G58" s="102"/>
      <c r="H58" s="102"/>
      <c r="I58" s="42">
        <f>I59</f>
        <v>19270</v>
      </c>
      <c r="J58" s="42">
        <f t="shared" ref="J58:K58" si="21">J59</f>
        <v>12830</v>
      </c>
      <c r="K58" s="42">
        <f t="shared" si="21"/>
        <v>32100</v>
      </c>
    </row>
    <row r="59" spans="1:11">
      <c r="A59" s="103" t="s">
        <v>70</v>
      </c>
      <c r="B59" s="103"/>
      <c r="C59" s="104" t="s">
        <v>71</v>
      </c>
      <c r="D59" s="104"/>
      <c r="E59" s="104"/>
      <c r="F59" s="104"/>
      <c r="G59" s="104"/>
      <c r="H59" s="104"/>
      <c r="I59" s="43">
        <f>I60+I63+I66+I71</f>
        <v>19270</v>
      </c>
      <c r="J59" s="43">
        <f t="shared" ref="J59:K59" si="22">J60+J63+J66+J71</f>
        <v>12830</v>
      </c>
      <c r="K59" s="43">
        <f t="shared" si="22"/>
        <v>32100</v>
      </c>
    </row>
    <row r="60" spans="1:11">
      <c r="A60" s="98" t="s">
        <v>29</v>
      </c>
      <c r="B60" s="98"/>
      <c r="C60" s="98"/>
      <c r="D60" s="98"/>
      <c r="E60" s="98"/>
      <c r="F60" s="98"/>
      <c r="G60" s="98"/>
      <c r="H60" s="98"/>
      <c r="I60" s="41">
        <f>I61</f>
        <v>2400</v>
      </c>
      <c r="J60" s="41">
        <f t="shared" ref="J60:K60" si="23">J61</f>
        <v>0</v>
      </c>
      <c r="K60" s="41">
        <f t="shared" si="23"/>
        <v>2400</v>
      </c>
    </row>
    <row r="61" spans="1:11">
      <c r="A61" s="98" t="s">
        <v>30</v>
      </c>
      <c r="B61" s="98"/>
      <c r="C61" s="98"/>
      <c r="D61" s="98"/>
      <c r="E61" s="98"/>
      <c r="F61" s="98"/>
      <c r="G61" s="98"/>
      <c r="H61" s="98"/>
      <c r="I61" s="41">
        <f>SUM(I62)</f>
        <v>2400</v>
      </c>
      <c r="J61" s="41">
        <f t="shared" ref="J61:K61" si="24">SUM(J62)</f>
        <v>0</v>
      </c>
      <c r="K61" s="41">
        <f t="shared" si="24"/>
        <v>2400</v>
      </c>
    </row>
    <row r="62" spans="1:11">
      <c r="A62" s="105" t="s">
        <v>72</v>
      </c>
      <c r="B62" s="105"/>
      <c r="C62" s="105" t="s">
        <v>73</v>
      </c>
      <c r="D62" s="105"/>
      <c r="E62" s="105"/>
      <c r="F62" s="105"/>
      <c r="G62" s="105"/>
      <c r="H62" s="105"/>
      <c r="I62" s="44">
        <v>2400</v>
      </c>
      <c r="J62" s="44">
        <f>K62-I62</f>
        <v>0</v>
      </c>
      <c r="K62" s="44">
        <v>2400</v>
      </c>
    </row>
    <row r="63" spans="1:11">
      <c r="A63" s="98" t="s">
        <v>31</v>
      </c>
      <c r="B63" s="98"/>
      <c r="C63" s="98"/>
      <c r="D63" s="98"/>
      <c r="E63" s="98"/>
      <c r="F63" s="98"/>
      <c r="G63" s="98"/>
      <c r="H63" s="98"/>
      <c r="I63" s="41">
        <f>I64</f>
        <v>2400</v>
      </c>
      <c r="J63" s="41">
        <f t="shared" ref="J63" si="25">J64</f>
        <v>7300</v>
      </c>
      <c r="K63" s="41">
        <f t="shared" ref="K63" si="26">K64</f>
        <v>9700</v>
      </c>
    </row>
    <row r="64" spans="1:11">
      <c r="A64" s="98" t="s">
        <v>32</v>
      </c>
      <c r="B64" s="98"/>
      <c r="C64" s="98"/>
      <c r="D64" s="98"/>
      <c r="E64" s="98"/>
      <c r="F64" s="98"/>
      <c r="G64" s="98"/>
      <c r="H64" s="98"/>
      <c r="I64" s="41">
        <f>SUM(I65)</f>
        <v>2400</v>
      </c>
      <c r="J64" s="41">
        <f t="shared" ref="J64" si="27">SUM(J65)</f>
        <v>7300</v>
      </c>
      <c r="K64" s="41">
        <f t="shared" ref="K64" si="28">SUM(K65)</f>
        <v>9700</v>
      </c>
    </row>
    <row r="65" spans="1:11">
      <c r="A65" s="105" t="s">
        <v>72</v>
      </c>
      <c r="B65" s="105"/>
      <c r="C65" s="105" t="s">
        <v>73</v>
      </c>
      <c r="D65" s="105"/>
      <c r="E65" s="105"/>
      <c r="F65" s="105"/>
      <c r="G65" s="105"/>
      <c r="H65" s="105"/>
      <c r="I65" s="44">
        <v>2400</v>
      </c>
      <c r="J65" s="44">
        <f>K65-I65</f>
        <v>7300</v>
      </c>
      <c r="K65" s="44">
        <v>9700</v>
      </c>
    </row>
    <row r="66" spans="1:11">
      <c r="A66" s="98" t="s">
        <v>33</v>
      </c>
      <c r="B66" s="98"/>
      <c r="C66" s="98"/>
      <c r="D66" s="98"/>
      <c r="E66" s="98"/>
      <c r="F66" s="98"/>
      <c r="G66" s="98"/>
      <c r="H66" s="98"/>
      <c r="I66" s="41">
        <f>I67+I69</f>
        <v>4470</v>
      </c>
      <c r="J66" s="41">
        <f t="shared" ref="J66:K66" si="29">J67+J69</f>
        <v>5530</v>
      </c>
      <c r="K66" s="41">
        <f t="shared" si="29"/>
        <v>10000</v>
      </c>
    </row>
    <row r="67" spans="1:11">
      <c r="A67" s="98" t="s">
        <v>34</v>
      </c>
      <c r="B67" s="98"/>
      <c r="C67" s="98"/>
      <c r="D67" s="98"/>
      <c r="E67" s="98"/>
      <c r="F67" s="98"/>
      <c r="G67" s="98"/>
      <c r="H67" s="98"/>
      <c r="I67" s="41">
        <f>SUM(I68)</f>
        <v>4470</v>
      </c>
      <c r="J67" s="41">
        <f t="shared" ref="J67" si="30">SUM(J68)</f>
        <v>1530</v>
      </c>
      <c r="K67" s="41">
        <f t="shared" ref="K67" si="31">SUM(K68)</f>
        <v>6000</v>
      </c>
    </row>
    <row r="68" spans="1:11">
      <c r="A68" s="105" t="s">
        <v>72</v>
      </c>
      <c r="B68" s="105"/>
      <c r="C68" s="105" t="s">
        <v>73</v>
      </c>
      <c r="D68" s="105"/>
      <c r="E68" s="105"/>
      <c r="F68" s="105"/>
      <c r="G68" s="105"/>
      <c r="H68" s="105"/>
      <c r="I68" s="44">
        <v>4470</v>
      </c>
      <c r="J68" s="44">
        <f>K68-I68</f>
        <v>1530</v>
      </c>
      <c r="K68" s="44">
        <v>6000</v>
      </c>
    </row>
    <row r="69" spans="1:11" s="49" customFormat="1">
      <c r="A69" s="100" t="s">
        <v>81</v>
      </c>
      <c r="B69" s="100"/>
      <c r="C69" s="100"/>
      <c r="D69" s="100"/>
      <c r="E69" s="100"/>
      <c r="F69" s="100"/>
      <c r="G69" s="100"/>
      <c r="H69" s="100"/>
      <c r="I69" s="41">
        <f>SUM(I70)</f>
        <v>0</v>
      </c>
      <c r="J69" s="41">
        <f t="shared" ref="J69:K69" si="32">SUM(J70)</f>
        <v>4000</v>
      </c>
      <c r="K69" s="41">
        <f t="shared" si="32"/>
        <v>4000</v>
      </c>
    </row>
    <row r="70" spans="1:11" s="49" customFormat="1">
      <c r="A70" s="105" t="s">
        <v>72</v>
      </c>
      <c r="B70" s="105"/>
      <c r="C70" s="105" t="s">
        <v>73</v>
      </c>
      <c r="D70" s="105"/>
      <c r="E70" s="105"/>
      <c r="F70" s="105"/>
      <c r="G70" s="105"/>
      <c r="H70" s="105"/>
      <c r="I70" s="44">
        <v>0</v>
      </c>
      <c r="J70" s="44">
        <f>K70-I70</f>
        <v>4000</v>
      </c>
      <c r="K70" s="44">
        <v>4000</v>
      </c>
    </row>
    <row r="71" spans="1:11">
      <c r="A71" s="98" t="s">
        <v>36</v>
      </c>
      <c r="B71" s="98"/>
      <c r="C71" s="98"/>
      <c r="D71" s="98"/>
      <c r="E71" s="98"/>
      <c r="F71" s="98"/>
      <c r="G71" s="98"/>
      <c r="H71" s="98"/>
      <c r="I71" s="41">
        <f>I72</f>
        <v>10000</v>
      </c>
      <c r="J71" s="41">
        <f t="shared" ref="J71" si="33">J72</f>
        <v>0</v>
      </c>
      <c r="K71" s="41">
        <f t="shared" ref="K71" si="34">K72</f>
        <v>10000</v>
      </c>
    </row>
    <row r="72" spans="1:11">
      <c r="A72" s="98" t="s">
        <v>37</v>
      </c>
      <c r="B72" s="98"/>
      <c r="C72" s="98"/>
      <c r="D72" s="98"/>
      <c r="E72" s="98"/>
      <c r="F72" s="98"/>
      <c r="G72" s="98"/>
      <c r="H72" s="98"/>
      <c r="I72" s="41">
        <f>SUM(I73)</f>
        <v>10000</v>
      </c>
      <c r="J72" s="41">
        <f t="shared" ref="J72" si="35">SUM(J73)</f>
        <v>0</v>
      </c>
      <c r="K72" s="41">
        <f t="shared" ref="K72" si="36">SUM(K73)</f>
        <v>10000</v>
      </c>
    </row>
    <row r="73" spans="1:11">
      <c r="A73" s="105" t="s">
        <v>72</v>
      </c>
      <c r="B73" s="105"/>
      <c r="C73" s="105" t="s">
        <v>73</v>
      </c>
      <c r="D73" s="105"/>
      <c r="E73" s="105"/>
      <c r="F73" s="105"/>
      <c r="G73" s="105"/>
      <c r="H73" s="105"/>
      <c r="I73" s="44">
        <v>10000</v>
      </c>
      <c r="J73" s="44">
        <f>K73-I73</f>
        <v>0</v>
      </c>
      <c r="K73" s="44">
        <v>10000</v>
      </c>
    </row>
  </sheetData>
  <mergeCells count="98">
    <mergeCell ref="A5:K5"/>
    <mergeCell ref="A6:K6"/>
    <mergeCell ref="A72:H72"/>
    <mergeCell ref="A73:B73"/>
    <mergeCell ref="C73:H73"/>
    <mergeCell ref="A71:H71"/>
    <mergeCell ref="A67:H67"/>
    <mergeCell ref="A68:B68"/>
    <mergeCell ref="C68:H68"/>
    <mergeCell ref="A69:H69"/>
    <mergeCell ref="A70:B70"/>
    <mergeCell ref="C70:H70"/>
    <mergeCell ref="A65:B65"/>
    <mergeCell ref="C65:H65"/>
    <mergeCell ref="A66:H66"/>
    <mergeCell ref="A63:H63"/>
    <mergeCell ref="A64:H64"/>
    <mergeCell ref="A61:H61"/>
    <mergeCell ref="A62:B62"/>
    <mergeCell ref="C62:H62"/>
    <mergeCell ref="A59:B59"/>
    <mergeCell ref="C59:H59"/>
    <mergeCell ref="A60:H60"/>
    <mergeCell ref="A57:B57"/>
    <mergeCell ref="C57:H57"/>
    <mergeCell ref="A58:B58"/>
    <mergeCell ref="C58:H58"/>
    <mergeCell ref="A56:B56"/>
    <mergeCell ref="C56:H56"/>
    <mergeCell ref="A54:H54"/>
    <mergeCell ref="A55:H55"/>
    <mergeCell ref="A52:B52"/>
    <mergeCell ref="C52:H52"/>
    <mergeCell ref="A53:B53"/>
    <mergeCell ref="C53:H53"/>
    <mergeCell ref="A51:B51"/>
    <mergeCell ref="C51:H51"/>
    <mergeCell ref="A49:H49"/>
    <mergeCell ref="A50:H50"/>
    <mergeCell ref="A47:B47"/>
    <mergeCell ref="C47:H47"/>
    <mergeCell ref="A48:B48"/>
    <mergeCell ref="C48:H48"/>
    <mergeCell ref="A45:H45"/>
    <mergeCell ref="A46:B46"/>
    <mergeCell ref="C46:H46"/>
    <mergeCell ref="A44:H44"/>
    <mergeCell ref="A42:H42"/>
    <mergeCell ref="A43:B43"/>
    <mergeCell ref="C43:H43"/>
    <mergeCell ref="A41:B41"/>
    <mergeCell ref="C41:H41"/>
    <mergeCell ref="A34:H34"/>
    <mergeCell ref="A35:H35"/>
    <mergeCell ref="A33:B33"/>
    <mergeCell ref="C33:H33"/>
    <mergeCell ref="A39:H39"/>
    <mergeCell ref="A40:H40"/>
    <mergeCell ref="A38:B38"/>
    <mergeCell ref="C38:H38"/>
    <mergeCell ref="A36:B36"/>
    <mergeCell ref="C36:H36"/>
    <mergeCell ref="A37:B37"/>
    <mergeCell ref="C37:H37"/>
    <mergeCell ref="A32:B32"/>
    <mergeCell ref="C32:H32"/>
    <mergeCell ref="A31:B31"/>
    <mergeCell ref="C31:H31"/>
    <mergeCell ref="A29:H29"/>
    <mergeCell ref="A30:H30"/>
    <mergeCell ref="A27:B27"/>
    <mergeCell ref="C27:H27"/>
    <mergeCell ref="A28:B28"/>
    <mergeCell ref="C28:H28"/>
    <mergeCell ref="A25:H25"/>
    <mergeCell ref="A26:H26"/>
    <mergeCell ref="A22:H22"/>
    <mergeCell ref="A24:H24"/>
    <mergeCell ref="A23:H23"/>
    <mergeCell ref="A20:H20"/>
    <mergeCell ref="A21:H21"/>
    <mergeCell ref="A18:H18"/>
    <mergeCell ref="A19:H19"/>
    <mergeCell ref="A16:H16"/>
    <mergeCell ref="A17:H17"/>
    <mergeCell ref="A14:H14"/>
    <mergeCell ref="A15:H15"/>
    <mergeCell ref="A12:H12"/>
    <mergeCell ref="A13:H13"/>
    <mergeCell ref="A10:B10"/>
    <mergeCell ref="C10:H10"/>
    <mergeCell ref="A11:H11"/>
    <mergeCell ref="A7:K7"/>
    <mergeCell ref="I8:I10"/>
    <mergeCell ref="J8:J10"/>
    <mergeCell ref="K8:K10"/>
    <mergeCell ref="A8:H8"/>
    <mergeCell ref="A9:H9"/>
  </mergeCells>
  <printOptions horizontalCentered="1"/>
  <pageMargins left="0.74803149606299213" right="0.31496062992125984" top="0.69" bottom="0.32" header="0.51181102362204722" footer="0.23622047244094491"/>
  <pageSetup paperSize="9" scale="8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  <vt:lpstr>Sheet1</vt:lpstr>
      <vt:lpstr>'Prihodi i rashodi prema ekonoms'!Print_Titles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vedrana</cp:lastModifiedBy>
  <cp:lastPrinted>2025-09-29T06:08:54Z</cp:lastPrinted>
  <dcterms:created xsi:type="dcterms:W3CDTF">2025-07-17T22:20:28Z</dcterms:created>
  <dcterms:modified xsi:type="dcterms:W3CDTF">2025-12-22T12:18:23Z</dcterms:modified>
</cp:coreProperties>
</file>